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4820" windowHeight="7995" tabRatio="604" activeTab="0"/>
  </bookViews>
  <sheets>
    <sheet name="Graduate" sheetId="1" r:id="rId1"/>
  </sheets>
  <definedNames>
    <definedName name="_xlnm.Print_Area" localSheetId="0">'Graduate'!$A$1:$O$90</definedName>
    <definedName name="_xlnm.Print_Titles" localSheetId="0">'Graduate'!$1:$3</definedName>
  </definedNames>
  <calcPr fullCalcOnLoad="1"/>
</workbook>
</file>

<file path=xl/sharedStrings.xml><?xml version="1.0" encoding="utf-8"?>
<sst xmlns="http://schemas.openxmlformats.org/spreadsheetml/2006/main" count="166" uniqueCount="132">
  <si>
    <t>S</t>
  </si>
  <si>
    <t>M</t>
  </si>
  <si>
    <t xml:space="preserve">Federal </t>
  </si>
  <si>
    <t>Exemptions</t>
  </si>
  <si>
    <t xml:space="preserve">State </t>
  </si>
  <si>
    <t>Income</t>
  </si>
  <si>
    <t>Anthem Blue Northeast</t>
  </si>
  <si>
    <t>Anthem Blue Southeast</t>
  </si>
  <si>
    <t>HealthPartners</t>
  </si>
  <si>
    <t>Humana - Eastern</t>
  </si>
  <si>
    <t>Physicians Plus</t>
  </si>
  <si>
    <t>Security Health Plan</t>
  </si>
  <si>
    <t>Unity - Community</t>
  </si>
  <si>
    <t>Income Taxes</t>
  </si>
  <si>
    <t>Taxes</t>
  </si>
  <si>
    <t>a)  Employee has no taxable fringe benefits, such as the imputed income on life insurance.</t>
  </si>
  <si>
    <t>a)  Health Insurance</t>
  </si>
  <si>
    <t>Annualized</t>
  </si>
  <si>
    <t>State Taxable</t>
  </si>
  <si>
    <t>Amount</t>
  </si>
  <si>
    <t>Yes</t>
  </si>
  <si>
    <t>No</t>
  </si>
  <si>
    <t>**READ NOTES BEFORE USING CALCULATOR**</t>
  </si>
  <si>
    <t>Exemption</t>
  </si>
  <si>
    <t>State W/H</t>
  </si>
  <si>
    <t xml:space="preserve">State Deduction </t>
  </si>
  <si>
    <t>State Maintenance Plan (SMP)</t>
  </si>
  <si>
    <t xml:space="preserve">Change Federal </t>
  </si>
  <si>
    <t>Income Taxes W/H</t>
  </si>
  <si>
    <t>Change State</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</si>
  <si>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</si>
  <si>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</si>
  <si>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</si>
  <si>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</si>
  <si>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</si>
  <si>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 xml:space="preserve"> - Represents an input field</t>
  </si>
  <si>
    <t>Total Change in</t>
  </si>
  <si>
    <t>NT</t>
  </si>
  <si>
    <t>-WO</t>
  </si>
  <si>
    <t>EXEMPT</t>
  </si>
  <si>
    <t>u</t>
  </si>
  <si>
    <t></t>
  </si>
  <si>
    <t></t>
  </si>
  <si>
    <t></t>
  </si>
  <si>
    <t></t>
  </si>
  <si>
    <t></t>
  </si>
  <si>
    <t></t>
  </si>
  <si>
    <t></t>
  </si>
  <si>
    <t></t>
  </si>
  <si>
    <t></t>
  </si>
  <si>
    <t>Tax Bracket</t>
  </si>
  <si>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</si>
  <si>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 of Non-tax Dependents, excluding adult children</t>
  </si>
  <si>
    <t xml:space="preserve">Federal Taxable </t>
  </si>
  <si>
    <t>Add:  Federal</t>
  </si>
  <si>
    <t>Imputed Income</t>
  </si>
  <si>
    <t>Add:  State</t>
  </si>
  <si>
    <t xml:space="preserve">State Taxable </t>
  </si>
  <si>
    <r>
      <t>Note 1</t>
    </r>
    <r>
      <rPr>
        <sz val="12"/>
        <rFont val="Arial"/>
        <family val="2"/>
      </rPr>
      <t>:  This calculator can be used by U.S. Citizens and Resident Aliens with no tax treaty benefits.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</si>
  <si>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</si>
  <si>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</si>
  <si>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</si>
  <si>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9</t>
    </r>
    <r>
      <rPr>
        <sz val="12"/>
        <rFont val="Arial"/>
        <family val="2"/>
      </rPr>
      <t>:  Imputed income will only impact the payroll that has the health insurance deduction.  Please use your latest earnings statement that has the health insurance deduction when using the calculator to estimate the tax implications from non-tax dependent imputed income.</t>
    </r>
  </si>
  <si>
    <r>
      <t>Note 10</t>
    </r>
    <r>
      <rPr>
        <sz val="12"/>
        <rFont val="Arial"/>
        <family val="2"/>
      </rPr>
      <t>:  If you do not have any other pre-tax deductions, enter "0" in the Other Pre-tax Deductions box.</t>
    </r>
  </si>
  <si>
    <r>
      <t>Note 11</t>
    </r>
    <r>
      <rPr>
        <sz val="12"/>
        <rFont val="Arial"/>
        <family val="2"/>
      </rPr>
      <t>:  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</si>
  <si>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r>
      <t>Note 2</t>
    </r>
    <r>
      <rPr>
        <sz val="12"/>
        <rFont val="Arial"/>
        <family val="2"/>
      </rPr>
      <t>:  To clear the contents of a cell, right-click on the cell and select "clear contents."</t>
    </r>
  </si>
  <si>
    <t>Humana - Western</t>
  </si>
  <si>
    <r>
      <t>Note 7</t>
    </r>
    <r>
      <rPr>
        <sz val="12"/>
        <rFont val="Arial"/>
        <family val="2"/>
      </rPr>
      <t>:  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exemption.  To be your dependent, a person must be your qualifying child (or your qualifying relative).  Consult IRS Publication 501 for tax dependent guidelines and tests, or speak with a tax advisor.  IRS Publication 501 can be found at the following web address:</t>
    </r>
  </si>
  <si>
    <t>http://www.irs.gov/pub/irs-pdf/p501.pdf</t>
  </si>
  <si>
    <r>
      <t>Note 12</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</si>
  <si>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t>http://uwservice.wisc.edu/premiums/sgh-act10-calculator.php</t>
  </si>
  <si>
    <t>Single to Family Difference</t>
  </si>
  <si>
    <t xml:space="preserve">Change from </t>
  </si>
  <si>
    <t xml:space="preserve">Single to </t>
  </si>
  <si>
    <t>Family</t>
  </si>
  <si>
    <t></t>
  </si>
  <si>
    <t>Fed OASDI/EE</t>
  </si>
  <si>
    <t>Fed MED/EE</t>
  </si>
  <si>
    <t>Social Security</t>
  </si>
  <si>
    <t xml:space="preserve">Change Social </t>
  </si>
  <si>
    <t>Security Taxes W/H</t>
  </si>
  <si>
    <t>Total Earnings</t>
  </si>
  <si>
    <t>TSA &amp;/or Wis Def. Comp. Deductions</t>
  </si>
  <si>
    <t>Other Before-tax Deductions</t>
  </si>
  <si>
    <t>Federal Marital Status</t>
  </si>
  <si>
    <t>Federal Allowances</t>
  </si>
  <si>
    <t>Federal Withholding</t>
  </si>
  <si>
    <t>State Marital Status</t>
  </si>
  <si>
    <t>State Allowances</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</si>
  <si>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</si>
  <si>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</si>
  <si>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</si>
  <si>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</si>
  <si>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State Add'l Amt</t>
  </si>
  <si>
    <t>µ</t>
  </si>
  <si>
    <t>[</t>
  </si>
  <si>
    <t>Dean Health Ins. - Prevea360</t>
  </si>
  <si>
    <t>Dean Health Insurance</t>
  </si>
  <si>
    <t>Gunderson Health Plan</t>
  </si>
  <si>
    <t>Health Tradition Health Plan</t>
  </si>
  <si>
    <t>Medical Associates Health Plan</t>
  </si>
  <si>
    <t>MercyCare Health Plans</t>
  </si>
  <si>
    <t>Network Health</t>
  </si>
  <si>
    <t>Standard Plan (PPP)</t>
  </si>
  <si>
    <t>United Healthcare</t>
  </si>
  <si>
    <t>Unity - UW Health</t>
  </si>
  <si>
    <t>WEA Trust PPO - East</t>
  </si>
  <si>
    <t>GHC of Eau Claire</t>
  </si>
  <si>
    <t>GHC of South Central WI</t>
  </si>
  <si>
    <t>State W/H Allowance Amount…400?</t>
  </si>
  <si>
    <t>State Income Taxes….9960 and 19910</t>
  </si>
  <si>
    <t>Pre-tax WRS</t>
  </si>
  <si>
    <t>m</t>
  </si>
  <si>
    <t>b)  Vision Insurance</t>
  </si>
  <si>
    <t>c)  Benefits+ (EPIC)</t>
  </si>
  <si>
    <t>d)  Employee Reimbursement Account (ERA)</t>
  </si>
  <si>
    <t>e)  Commuter benefits</t>
  </si>
  <si>
    <t>f)  Parking fees</t>
  </si>
  <si>
    <t>g) Dental Wisconsin (Select Plan or Preferred Provider Plan)</t>
  </si>
  <si>
    <t>For additional information on adult children, please read Note 13.</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</si>
  <si>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</si>
  <si>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Arise Health Plan Northern</t>
  </si>
  <si>
    <t>Arise Health Plan Southeast</t>
  </si>
  <si>
    <t>WEA Trust NW Chippewa Valley</t>
  </si>
  <si>
    <t>WEA Trust NW Mayo Clinic</t>
  </si>
  <si>
    <t>WEA Trust South Central</t>
  </si>
  <si>
    <t>http://www.etf.wi.gov/members/IYC2015/imputed-state-grad.pdf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</si>
  <si>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</si>
  <si>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</si>
  <si>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t>
  </si>
  <si>
    <t>01.26.2015</t>
  </si>
  <si>
    <t>Graduate Assistant Imputed Income Calculator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</si>
</sst>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_);\(0.00\)"/>
  </numFmts>
  <fonts count="3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sz val="18"/>
      <name val="Wingdings 2"/>
      <family val="1"/>
    </font>
    <font>
      <sz val="18"/>
      <name val="Wingdings"/>
      <family val="0"/>
    </font>
    <font>
      <b/>
      <u val="single"/>
      <sz val="12"/>
      <color indexed="12"/>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7">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Alignment="1" applyProtection="1" quotePrefix="1">
      <alignment/>
      <protection/>
    </xf>
    <xf numFmtId="0" fontId="23" fillId="0" borderId="0" xfId="0" applyFont="1" applyFill="1" applyAlignment="1" applyProtection="1">
      <alignment/>
      <protection locked="0"/>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Border="1" applyAlignment="1" applyProtection="1">
      <alignment/>
      <protection/>
    </xf>
    <xf numFmtId="0" fontId="24" fillId="0" borderId="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6" fillId="0" borderId="0" xfId="53" applyFont="1" applyAlignment="1" applyProtection="1">
      <alignment/>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0" xfId="0" applyFont="1" applyAlignment="1" applyProtection="1">
      <alignment/>
      <protection/>
    </xf>
    <xf numFmtId="4" fontId="23" fillId="0" borderId="10" xfId="0" applyNumberFormat="1" applyFont="1" applyBorder="1" applyAlignment="1" applyProtection="1">
      <alignment horizontal="center"/>
      <protection/>
    </xf>
    <xf numFmtId="0" fontId="0" fillId="0" borderId="10" xfId="0" applyFont="1" applyBorder="1" applyAlignment="1" applyProtection="1" quotePrefix="1">
      <alignment horizontal="center"/>
      <protection/>
    </xf>
    <xf numFmtId="4" fontId="0" fillId="0" borderId="1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4" fontId="0" fillId="0" borderId="10" xfId="0" applyNumberFormat="1"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Alignment="1" applyProtection="1" quotePrefix="1">
      <alignment horizontal="center"/>
      <protection/>
    </xf>
    <xf numFmtId="0" fontId="1" fillId="0" borderId="0" xfId="0" applyFont="1" applyAlignment="1" applyProtection="1">
      <alignment horizontal="lef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Fill="1" applyBorder="1" applyAlignment="1" applyProtection="1">
      <alignment horizontal="center"/>
      <protection locked="0"/>
    </xf>
    <xf numFmtId="0" fontId="23" fillId="0" borderId="0" xfId="0" applyFont="1" applyFill="1" applyAlignment="1" applyProtection="1">
      <alignment horizontal="left"/>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Fill="1" applyAlignment="1" applyProtection="1">
      <alignment/>
      <protection/>
    </xf>
    <xf numFmtId="0" fontId="23" fillId="0" borderId="0" xfId="0" applyFont="1" applyAlignment="1" applyProtection="1">
      <alignment horizontal="lef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43" fontId="23" fillId="25" borderId="10" xfId="0" applyNumberFormat="1" applyFont="1" applyFill="1" applyBorder="1" applyAlignment="1" applyProtection="1">
      <alignment wrapText="1"/>
      <protection locked="0"/>
    </xf>
    <xf numFmtId="0" fontId="29" fillId="0" borderId="0" xfId="54" applyFont="1" applyAlignment="1" applyProtection="1">
      <alignment/>
      <protection/>
    </xf>
    <xf numFmtId="0" fontId="0" fillId="0" borderId="0" xfId="61">
      <alignment/>
      <protection/>
    </xf>
    <xf numFmtId="0" fontId="23" fillId="0" borderId="0" xfId="61" applyFont="1" applyAlignment="1" applyProtection="1">
      <alignment horizontal="center"/>
      <protection/>
    </xf>
    <xf numFmtId="0" fontId="23" fillId="0" borderId="11" xfId="61" applyFont="1" applyBorder="1" applyAlignment="1" applyProtection="1">
      <alignment horizontal="center"/>
      <protection/>
    </xf>
    <xf numFmtId="39" fontId="23" fillId="0" borderId="10" xfId="61" applyNumberFormat="1" applyFont="1" applyFill="1" applyBorder="1" applyAlignment="1" applyProtection="1">
      <alignment horizontal="center"/>
      <protection/>
    </xf>
    <xf numFmtId="0" fontId="28" fillId="0" borderId="0" xfId="0" applyFont="1" applyFill="1" applyAlignment="1" applyProtection="1">
      <alignment horizontal="left" vertical="center"/>
      <protection/>
    </xf>
    <xf numFmtId="0" fontId="27"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4" fontId="25" fillId="0" borderId="0" xfId="61" applyNumberFormat="1" applyFont="1" applyFill="1" applyBorder="1" applyAlignment="1" applyProtection="1">
      <alignment horizontal="center"/>
      <protection/>
    </xf>
    <xf numFmtId="4" fontId="25" fillId="0" borderId="11" xfId="61" applyNumberFormat="1" applyFont="1" applyFill="1" applyBorder="1" applyAlignment="1" applyProtection="1">
      <alignment horizontal="center"/>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0" fontId="23" fillId="0" borderId="0" xfId="0" applyFont="1" applyFill="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8" fillId="0" borderId="0" xfId="0" applyFont="1" applyFill="1" applyAlignment="1" applyProtection="1">
      <alignment horizontal="center"/>
      <protection locked="0"/>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4" fontId="0" fillId="0" borderId="0" xfId="0" applyNumberFormat="1" applyFont="1" applyAlignment="1" applyProtection="1">
      <alignment horizontal="center"/>
      <protection/>
    </xf>
    <xf numFmtId="4" fontId="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170" fontId="23" fillId="0" borderId="0" xfId="0" applyNumberFormat="1" applyFont="1" applyAlignment="1" applyProtection="1">
      <alignment horizontal="center"/>
      <protection/>
    </xf>
    <xf numFmtId="39" fontId="23" fillId="0" borderId="0" xfId="0" applyNumberFormat="1" applyFont="1" applyAlignment="1" applyProtection="1">
      <alignment/>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8"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8" fillId="0" borderId="13" xfId="61" applyFont="1" applyFill="1" applyBorder="1" applyAlignment="1" applyProtection="1">
      <alignment horizontal="center"/>
      <protection locked="0"/>
    </xf>
    <xf numFmtId="4" fontId="23" fillId="26" borderId="10" xfId="0" applyNumberFormat="1" applyFont="1" applyFill="1" applyBorder="1" applyAlignment="1" applyProtection="1" quotePrefix="1">
      <alignment horizontal="center"/>
      <protection/>
    </xf>
    <xf numFmtId="0" fontId="25" fillId="0" borderId="0" xfId="0" applyFont="1" applyFill="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wrapText="1"/>
      <protection/>
    </xf>
    <xf numFmtId="0" fontId="23" fillId="0" borderId="0" xfId="0" applyFont="1" applyAlignment="1" applyProtection="1">
      <alignment horizontal="left" wrapText="1"/>
      <protection/>
    </xf>
    <xf numFmtId="0" fontId="23" fillId="0" borderId="0" xfId="0" applyFont="1" applyFill="1" applyAlignment="1" applyProtection="1">
      <alignment horizontal="left" vertical="top" wrapText="1"/>
      <protection/>
    </xf>
    <xf numFmtId="0" fontId="25" fillId="0" borderId="0" xfId="0" applyFont="1" applyFill="1" applyAlignment="1" applyProtection="1">
      <alignment horizontal="left" vertical="top" wrapText="1"/>
      <protection/>
    </xf>
    <xf numFmtId="0" fontId="0" fillId="0" borderId="0" xfId="0" applyAlignment="1" applyProtection="1">
      <alignment wrapText="1"/>
      <protection/>
    </xf>
    <xf numFmtId="0" fontId="25" fillId="0" borderId="0" xfId="0" applyFont="1" applyAlignment="1" applyProtection="1">
      <alignment wrapText="1"/>
      <protection/>
    </xf>
    <xf numFmtId="0" fontId="23" fillId="0" borderId="0" xfId="0" applyFont="1" applyFill="1" applyAlignment="1" applyProtection="1">
      <alignment wrapText="1"/>
      <protection/>
    </xf>
    <xf numFmtId="0" fontId="23" fillId="24" borderId="15" xfId="0" applyFont="1" applyFill="1" applyBorder="1" applyAlignment="1" applyProtection="1">
      <alignment horizontal="center" wrapText="1"/>
      <protection locked="0"/>
    </xf>
    <xf numFmtId="0" fontId="23" fillId="0" borderId="16" xfId="0" applyFont="1" applyBorder="1" applyAlignment="1" applyProtection="1">
      <alignment horizontal="center" wrapText="1"/>
      <protection locked="0"/>
    </xf>
    <xf numFmtId="0" fontId="23" fillId="0" borderId="17" xfId="0" applyFont="1" applyBorder="1" applyAlignment="1" applyProtection="1">
      <alignment horizont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3 2" xfId="56"/>
    <cellStyle name="Hyperlink 4"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hyperlink" Target="http://uwservice.wisc.edu/premiums/sgh-act10-calculator.ph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99"/>
  <sheetViews>
    <sheetView tabSelected="1" view="pageBreakPreview" zoomScaleNormal="75" zoomScaleSheetLayoutView="100" zoomScalePageLayoutView="0" workbookViewId="0" topLeftCell="A29">
      <selection activeCell="F50" sqref="F50"/>
    </sheetView>
  </sheetViews>
  <sheetFormatPr defaultColWidth="9.140625" defaultRowHeight="12.75" customHeight="1"/>
  <cols>
    <col min="1" max="1" width="1.7109375" style="2" customWidth="1"/>
    <col min="2" max="2" width="16.140625" style="2" customWidth="1"/>
    <col min="3" max="3" width="4.28125" style="2" customWidth="1"/>
    <col min="4" max="4" width="18.421875" style="2" customWidth="1"/>
    <col min="5" max="5" width="1.7109375" style="2" customWidth="1"/>
    <col min="6" max="6" width="21.140625" style="2" customWidth="1"/>
    <col min="7" max="7" width="4.421875" style="2" customWidth="1"/>
    <col min="8" max="8" width="21.8515625" style="2" customWidth="1"/>
    <col min="9" max="9" width="4.57421875" style="2" customWidth="1"/>
    <col min="10" max="10" width="21.421875" style="2" customWidth="1"/>
    <col min="11" max="11" width="7.140625" style="2" customWidth="1"/>
    <col min="12" max="12" width="21.28125" style="2" customWidth="1"/>
    <col min="13" max="13" width="8.140625" style="2" bestFit="1" customWidth="1"/>
    <col min="14" max="14" width="18.421875" style="2" customWidth="1"/>
    <col min="15" max="15" width="1.7109375" style="2" customWidth="1"/>
    <col min="16" max="16" width="8.8515625" style="2" hidden="1" customWidth="1"/>
    <col min="17" max="17" width="1.7109375" style="2" hidden="1" customWidth="1"/>
    <col min="18" max="18" width="12.7109375" style="2" hidden="1" customWidth="1"/>
    <col min="19" max="19" width="1.7109375" style="2" hidden="1" customWidth="1"/>
    <col min="20" max="20" width="12.7109375" style="2" hidden="1" customWidth="1"/>
    <col min="21" max="21" width="1.7109375" style="2" hidden="1" customWidth="1"/>
    <col min="22" max="22" width="12.7109375" style="2" hidden="1" customWidth="1"/>
    <col min="23" max="23" width="1.7109375" style="2" hidden="1" customWidth="1"/>
    <col min="24" max="24" width="12.7109375" style="2" hidden="1" customWidth="1"/>
    <col min="25" max="25" width="1.7109375" style="2" hidden="1" customWidth="1"/>
    <col min="26" max="26" width="12.7109375" style="2" hidden="1" customWidth="1"/>
    <col min="27" max="27" width="1.7109375" style="2" hidden="1" customWidth="1"/>
    <col min="28" max="28" width="12.7109375" style="2" hidden="1" customWidth="1"/>
    <col min="29" max="29" width="1.7109375" style="2" hidden="1" customWidth="1"/>
    <col min="30" max="30" width="0" style="2" hidden="1" customWidth="1"/>
    <col min="31" max="31" width="1.7109375" style="2" hidden="1" customWidth="1"/>
    <col min="32" max="32" width="0" style="2" hidden="1" customWidth="1"/>
    <col min="33" max="41" width="1.7109375" style="2" hidden="1" customWidth="1"/>
    <col min="42" max="16384" width="9.140625" style="2" customWidth="1"/>
  </cols>
  <sheetData>
    <row r="1" spans="2:15" ht="18">
      <c r="B1" s="1" t="s">
        <v>131</v>
      </c>
      <c r="C1" s="1"/>
      <c r="D1" s="1"/>
      <c r="E1" s="1"/>
      <c r="F1" s="1"/>
      <c r="G1" s="1"/>
      <c r="H1" s="1"/>
      <c r="I1" s="1"/>
      <c r="J1" s="1"/>
      <c r="K1" s="1"/>
      <c r="L1" s="1"/>
      <c r="M1" s="1"/>
      <c r="N1" s="1"/>
      <c r="O1" s="1"/>
    </row>
    <row r="2" spans="2:15" ht="18">
      <c r="B2" s="3" t="s">
        <v>22</v>
      </c>
      <c r="C2" s="1"/>
      <c r="D2" s="1"/>
      <c r="E2" s="1"/>
      <c r="F2" s="1"/>
      <c r="G2" s="1"/>
      <c r="H2" s="1"/>
      <c r="I2" s="1"/>
      <c r="J2" s="1"/>
      <c r="K2" s="1"/>
      <c r="L2" s="1"/>
      <c r="M2" s="1"/>
      <c r="N2" s="1"/>
      <c r="O2" s="1"/>
    </row>
    <row r="3" s="4" customFormat="1" ht="15"/>
    <row r="4" s="4" customFormat="1" ht="15.75">
      <c r="B4" s="62" t="s">
        <v>58</v>
      </c>
    </row>
    <row r="5" s="4" customFormat="1" ht="15"/>
    <row r="6" s="4" customFormat="1" ht="15.75">
      <c r="B6" s="62" t="s">
        <v>65</v>
      </c>
    </row>
    <row r="7" s="4" customFormat="1" ht="15"/>
    <row r="8" s="4" customFormat="1" ht="15.75">
      <c r="B8" s="62" t="s">
        <v>59</v>
      </c>
    </row>
    <row r="9" s="4" customFormat="1" ht="15"/>
    <row r="10" s="4" customFormat="1" ht="15.75">
      <c r="B10" s="62" t="s">
        <v>60</v>
      </c>
    </row>
    <row r="11" s="4" customFormat="1" ht="15"/>
    <row r="12" s="4" customFormat="1" ht="15">
      <c r="D12" s="4" t="s">
        <v>15</v>
      </c>
    </row>
    <row r="13" spans="4:14" s="4" customFormat="1" ht="60.75" customHeight="1">
      <c r="D13" s="107" t="s">
        <v>120</v>
      </c>
      <c r="E13" s="111"/>
      <c r="F13" s="111"/>
      <c r="G13" s="111"/>
      <c r="H13" s="111"/>
      <c r="I13" s="111"/>
      <c r="J13" s="111"/>
      <c r="K13" s="111"/>
      <c r="L13" s="111"/>
      <c r="M13" s="111"/>
      <c r="N13" s="111"/>
    </row>
    <row r="14" s="4" customFormat="1" ht="15"/>
    <row r="15" s="4" customFormat="1" ht="15.75">
      <c r="B15" s="62" t="s">
        <v>61</v>
      </c>
    </row>
    <row r="16" s="4" customFormat="1" ht="15"/>
    <row r="17" s="4" customFormat="1" ht="15">
      <c r="D17" s="4" t="s">
        <v>16</v>
      </c>
    </row>
    <row r="18" s="4" customFormat="1" ht="15">
      <c r="D18" s="4" t="s">
        <v>113</v>
      </c>
    </row>
    <row r="19" s="4" customFormat="1" ht="15">
      <c r="D19" s="65" t="s">
        <v>114</v>
      </c>
    </row>
    <row r="20" s="4" customFormat="1" ht="15">
      <c r="D20" s="4" t="s">
        <v>115</v>
      </c>
    </row>
    <row r="21" s="4" customFormat="1" ht="15">
      <c r="D21" s="4" t="s">
        <v>116</v>
      </c>
    </row>
    <row r="22" s="4" customFormat="1" ht="15">
      <c r="D22" s="4" t="s">
        <v>117</v>
      </c>
    </row>
    <row r="23" s="4" customFormat="1" ht="15">
      <c r="D23" s="65" t="s">
        <v>118</v>
      </c>
    </row>
    <row r="24" s="4" customFormat="1" ht="15"/>
    <row r="25" s="4" customFormat="1" ht="15"/>
    <row r="26" spans="2:15" s="4" customFormat="1" ht="15">
      <c r="B26" s="112" t="s">
        <v>90</v>
      </c>
      <c r="C26" s="107"/>
      <c r="D26" s="107"/>
      <c r="E26" s="107"/>
      <c r="F26" s="107"/>
      <c r="G26" s="107"/>
      <c r="H26" s="107"/>
      <c r="I26" s="107"/>
      <c r="J26" s="107"/>
      <c r="K26" s="107"/>
      <c r="L26" s="107"/>
      <c r="M26" s="107"/>
      <c r="N26" s="107"/>
      <c r="O26" s="6"/>
    </row>
    <row r="27" s="4" customFormat="1" ht="15"/>
    <row r="28" spans="2:14" s="4" customFormat="1" ht="63" customHeight="1">
      <c r="B28" s="106" t="s">
        <v>67</v>
      </c>
      <c r="C28" s="106"/>
      <c r="D28" s="106"/>
      <c r="E28" s="106"/>
      <c r="F28" s="106"/>
      <c r="G28" s="106"/>
      <c r="H28" s="106"/>
      <c r="I28" s="106"/>
      <c r="J28" s="106"/>
      <c r="K28" s="106"/>
      <c r="L28" s="106"/>
      <c r="M28" s="106"/>
      <c r="N28" s="106"/>
    </row>
    <row r="29" spans="2:14" s="4" customFormat="1" ht="15.75">
      <c r="B29" s="63"/>
      <c r="C29" s="63"/>
      <c r="D29" s="63"/>
      <c r="E29" s="63"/>
      <c r="F29" s="63"/>
      <c r="G29" s="63"/>
      <c r="H29" s="63"/>
      <c r="I29" s="63"/>
      <c r="J29" s="63"/>
      <c r="K29" s="63"/>
      <c r="L29" s="63"/>
      <c r="M29" s="63"/>
      <c r="N29" s="63"/>
    </row>
    <row r="30" spans="2:14" s="4" customFormat="1" ht="15.75">
      <c r="B30" s="63"/>
      <c r="C30" s="63"/>
      <c r="D30" s="43" t="s">
        <v>68</v>
      </c>
      <c r="E30" s="63"/>
      <c r="F30" s="63"/>
      <c r="G30" s="63"/>
      <c r="H30" s="63"/>
      <c r="I30" s="63"/>
      <c r="J30" s="63"/>
      <c r="K30" s="63"/>
      <c r="L30" s="63"/>
      <c r="M30" s="63"/>
      <c r="N30" s="63"/>
    </row>
    <row r="31" s="4" customFormat="1" ht="15"/>
    <row r="32" spans="2:15" s="4" customFormat="1" ht="62.25" customHeight="1">
      <c r="B32" s="112" t="s">
        <v>91</v>
      </c>
      <c r="C32" s="107"/>
      <c r="D32" s="107"/>
      <c r="E32" s="107"/>
      <c r="F32" s="107"/>
      <c r="G32" s="107"/>
      <c r="H32" s="107"/>
      <c r="I32" s="107"/>
      <c r="J32" s="107"/>
      <c r="K32" s="107"/>
      <c r="L32" s="107"/>
      <c r="M32" s="107"/>
      <c r="N32" s="107"/>
      <c r="O32" s="6"/>
    </row>
    <row r="33" spans="2:14" s="4" customFormat="1" ht="15">
      <c r="B33" s="5"/>
      <c r="C33" s="5"/>
      <c r="D33" s="5"/>
      <c r="E33" s="5"/>
      <c r="F33" s="5"/>
      <c r="G33" s="5"/>
      <c r="H33" s="5"/>
      <c r="I33" s="5"/>
      <c r="J33" s="5"/>
      <c r="K33" s="5"/>
      <c r="L33" s="5"/>
      <c r="M33" s="5"/>
      <c r="N33" s="5"/>
    </row>
    <row r="34" spans="2:15" s="4" customFormat="1" ht="32.25" customHeight="1">
      <c r="B34" s="106" t="s">
        <v>62</v>
      </c>
      <c r="C34" s="107"/>
      <c r="D34" s="107"/>
      <c r="E34" s="107"/>
      <c r="F34" s="107"/>
      <c r="G34" s="107"/>
      <c r="H34" s="107"/>
      <c r="I34" s="107"/>
      <c r="J34" s="107"/>
      <c r="K34" s="107"/>
      <c r="L34" s="107"/>
      <c r="M34" s="107"/>
      <c r="N34" s="107"/>
      <c r="O34" s="6"/>
    </row>
    <row r="35" spans="2:15" s="4" customFormat="1" ht="15">
      <c r="B35" s="5"/>
      <c r="C35" s="5"/>
      <c r="D35" s="5"/>
      <c r="E35" s="5"/>
      <c r="F35" s="5"/>
      <c r="G35" s="5"/>
      <c r="H35" s="5"/>
      <c r="I35" s="5"/>
      <c r="J35" s="5"/>
      <c r="K35" s="5"/>
      <c r="L35" s="5"/>
      <c r="M35" s="5"/>
      <c r="N35" s="5"/>
      <c r="O35" s="5"/>
    </row>
    <row r="36" spans="2:15" s="4" customFormat="1" ht="15">
      <c r="B36" s="106" t="s">
        <v>63</v>
      </c>
      <c r="C36" s="107"/>
      <c r="D36" s="107"/>
      <c r="E36" s="107"/>
      <c r="F36" s="107"/>
      <c r="G36" s="107"/>
      <c r="H36" s="107"/>
      <c r="I36" s="107"/>
      <c r="J36" s="107"/>
      <c r="K36" s="107"/>
      <c r="L36" s="107"/>
      <c r="M36" s="107"/>
      <c r="N36" s="107"/>
      <c r="O36" s="5"/>
    </row>
    <row r="37" spans="2:15" s="4" customFormat="1" ht="15">
      <c r="B37" s="5"/>
      <c r="C37" s="5"/>
      <c r="D37" s="5"/>
      <c r="E37" s="5"/>
      <c r="F37" s="5"/>
      <c r="G37" s="5"/>
      <c r="H37" s="5"/>
      <c r="I37" s="5"/>
      <c r="J37" s="5"/>
      <c r="K37" s="5"/>
      <c r="L37" s="5"/>
      <c r="M37" s="5"/>
      <c r="N37" s="5"/>
      <c r="O37" s="5"/>
    </row>
    <row r="38" spans="2:15" s="4" customFormat="1" ht="49.5" customHeight="1">
      <c r="B38" s="112" t="s">
        <v>64</v>
      </c>
      <c r="C38" s="107"/>
      <c r="D38" s="107"/>
      <c r="E38" s="107"/>
      <c r="F38" s="107"/>
      <c r="G38" s="107"/>
      <c r="H38" s="107"/>
      <c r="I38" s="107"/>
      <c r="J38" s="107"/>
      <c r="K38" s="107"/>
      <c r="L38" s="107"/>
      <c r="M38" s="107"/>
      <c r="N38" s="107"/>
      <c r="O38" s="6"/>
    </row>
    <row r="39" spans="2:15" s="4" customFormat="1" ht="15">
      <c r="B39" s="5"/>
      <c r="C39" s="5"/>
      <c r="D39" s="5"/>
      <c r="E39" s="5"/>
      <c r="F39" s="5"/>
      <c r="G39" s="5"/>
      <c r="H39" s="5"/>
      <c r="I39" s="5"/>
      <c r="J39" s="5"/>
      <c r="K39" s="5"/>
      <c r="L39" s="5"/>
      <c r="M39" s="5"/>
      <c r="N39" s="5"/>
      <c r="O39" s="6"/>
    </row>
    <row r="40" spans="2:15" s="4" customFormat="1" ht="15">
      <c r="B40" s="5"/>
      <c r="C40" s="5"/>
      <c r="D40" s="98" t="s">
        <v>126</v>
      </c>
      <c r="E40" s="5"/>
      <c r="F40" s="5"/>
      <c r="G40" s="5"/>
      <c r="H40" s="5"/>
      <c r="I40" s="5"/>
      <c r="J40" s="5"/>
      <c r="K40" s="5"/>
      <c r="L40" s="5"/>
      <c r="M40" s="5"/>
      <c r="N40" s="5"/>
      <c r="O40" s="5"/>
    </row>
    <row r="41" s="4" customFormat="1" ht="15"/>
    <row r="42" spans="2:15" s="4" customFormat="1" ht="46.5" customHeight="1">
      <c r="B42" s="110" t="s">
        <v>69</v>
      </c>
      <c r="C42" s="109"/>
      <c r="D42" s="109"/>
      <c r="E42" s="109"/>
      <c r="F42" s="109"/>
      <c r="G42" s="109"/>
      <c r="H42" s="109"/>
      <c r="I42" s="109"/>
      <c r="J42" s="109"/>
      <c r="K42" s="109"/>
      <c r="L42" s="109"/>
      <c r="M42" s="109"/>
      <c r="N42" s="109"/>
      <c r="O42" s="6"/>
    </row>
    <row r="43" spans="2:15" s="4" customFormat="1" ht="48.75" customHeight="1">
      <c r="B43" s="109" t="s">
        <v>51</v>
      </c>
      <c r="C43" s="109"/>
      <c r="D43" s="109"/>
      <c r="E43" s="109"/>
      <c r="F43" s="109"/>
      <c r="G43" s="109"/>
      <c r="H43" s="109"/>
      <c r="I43" s="109"/>
      <c r="J43" s="109"/>
      <c r="K43" s="109"/>
      <c r="L43" s="109"/>
      <c r="M43" s="109"/>
      <c r="N43" s="109"/>
      <c r="O43" s="6"/>
    </row>
    <row r="44" spans="2:15" s="4" customFormat="1" ht="11.25" customHeight="1">
      <c r="B44" s="109"/>
      <c r="C44" s="109"/>
      <c r="D44" s="109"/>
      <c r="E44" s="109"/>
      <c r="F44" s="109"/>
      <c r="G44" s="109"/>
      <c r="H44" s="109"/>
      <c r="I44" s="109"/>
      <c r="J44" s="109"/>
      <c r="K44" s="109"/>
      <c r="L44" s="109"/>
      <c r="M44" s="109"/>
      <c r="N44" s="109"/>
      <c r="O44" s="6"/>
    </row>
    <row r="45" spans="2:15" s="4" customFormat="1" ht="15.75" thickBot="1">
      <c r="B45" s="5"/>
      <c r="C45" s="5"/>
      <c r="D45" s="5"/>
      <c r="E45" s="5"/>
      <c r="F45" s="5"/>
      <c r="G45" s="5"/>
      <c r="H45" s="5"/>
      <c r="I45" s="5"/>
      <c r="J45" s="5"/>
      <c r="K45" s="5"/>
      <c r="L45" s="5"/>
      <c r="M45" s="5"/>
      <c r="N45" s="5"/>
      <c r="O45" s="6"/>
    </row>
    <row r="46" spans="6:7" s="4" customFormat="1" ht="15.75" thickBot="1">
      <c r="F46" s="42"/>
      <c r="G46" s="8" t="s">
        <v>35</v>
      </c>
    </row>
    <row r="47" spans="4:5" s="9" customFormat="1" ht="15">
      <c r="D47" s="10"/>
      <c r="E47" s="11"/>
    </row>
    <row r="48" spans="2:5" s="9" customFormat="1" ht="15">
      <c r="B48" s="9" t="s">
        <v>31</v>
      </c>
      <c r="D48" s="10"/>
      <c r="E48" s="11"/>
    </row>
    <row r="49" spans="4:5" s="9" customFormat="1" ht="15.75" thickBot="1">
      <c r="D49" s="10"/>
      <c r="E49" s="11"/>
    </row>
    <row r="50" spans="1:15" s="12" customFormat="1" ht="15.75" thickBot="1">
      <c r="A50" s="9"/>
      <c r="B50" s="9"/>
      <c r="C50" s="9"/>
      <c r="D50" s="13" t="s">
        <v>32</v>
      </c>
      <c r="E50" s="11"/>
      <c r="F50" s="14"/>
      <c r="G50" s="9"/>
      <c r="H50" s="9"/>
      <c r="I50" s="9"/>
      <c r="J50" s="9"/>
      <c r="K50" s="9"/>
      <c r="L50" s="9"/>
      <c r="M50" s="9"/>
      <c r="N50" s="9"/>
      <c r="O50" s="9"/>
    </row>
    <row r="51" spans="4:5" s="9" customFormat="1" ht="15">
      <c r="D51" s="10"/>
      <c r="E51" s="11"/>
    </row>
    <row r="52" spans="4:14" s="9" customFormat="1" ht="30.75" customHeight="1">
      <c r="D52" s="113" t="s">
        <v>33</v>
      </c>
      <c r="E52" s="107"/>
      <c r="F52" s="107"/>
      <c r="G52" s="107"/>
      <c r="H52" s="107"/>
      <c r="I52" s="107"/>
      <c r="J52" s="107"/>
      <c r="K52" s="107"/>
      <c r="L52" s="107"/>
      <c r="M52" s="107"/>
      <c r="N52" s="107"/>
    </row>
    <row r="53" spans="4:5" s="9" customFormat="1" ht="15.75" thickBot="1">
      <c r="D53" s="10"/>
      <c r="E53" s="11"/>
    </row>
    <row r="54" spans="4:6" s="9" customFormat="1" ht="60.75" thickBot="1">
      <c r="D54" s="15" t="s">
        <v>52</v>
      </c>
      <c r="E54" s="11"/>
      <c r="F54" s="14"/>
    </row>
    <row r="55" spans="4:6" s="9" customFormat="1" ht="15.75">
      <c r="D55" s="105" t="s">
        <v>119</v>
      </c>
      <c r="E55" s="11"/>
      <c r="F55" s="60"/>
    </row>
    <row r="56" spans="4:5" s="9" customFormat="1" ht="15">
      <c r="D56" s="10"/>
      <c r="E56" s="11"/>
    </row>
    <row r="57" spans="2:15" s="4" customFormat="1" ht="15">
      <c r="B57" s="4" t="s">
        <v>127</v>
      </c>
      <c r="N57" s="21"/>
      <c r="O57" s="21"/>
    </row>
    <row r="58" spans="2:15" s="4" customFormat="1" ht="13.5" customHeight="1" thickBot="1">
      <c r="B58" s="22"/>
      <c r="D58" s="22"/>
      <c r="E58" s="23"/>
      <c r="F58" s="22"/>
      <c r="G58" s="23"/>
      <c r="H58" s="22"/>
      <c r="N58" s="23"/>
      <c r="O58" s="21"/>
    </row>
    <row r="59" spans="1:15" s="7" customFormat="1" ht="15.75" thickBot="1">
      <c r="A59" s="4"/>
      <c r="B59" s="23"/>
      <c r="C59" s="4"/>
      <c r="D59" s="23"/>
      <c r="E59" s="21"/>
      <c r="F59" s="114"/>
      <c r="G59" s="115"/>
      <c r="H59" s="116"/>
      <c r="I59" s="4"/>
      <c r="J59" s="24"/>
      <c r="K59" s="4"/>
      <c r="L59" s="4"/>
      <c r="M59" s="24"/>
      <c r="N59" s="23"/>
      <c r="O59" s="21"/>
    </row>
    <row r="60" s="4" customFormat="1" ht="14.25" customHeight="1"/>
    <row r="61" spans="2:15" s="4" customFormat="1" ht="14.25" customHeight="1">
      <c r="B61" s="108" t="s">
        <v>128</v>
      </c>
      <c r="C61" s="108"/>
      <c r="D61" s="108"/>
      <c r="E61" s="108"/>
      <c r="F61" s="108"/>
      <c r="G61" s="108"/>
      <c r="H61" s="108"/>
      <c r="I61" s="108"/>
      <c r="J61" s="108"/>
      <c r="K61" s="108"/>
      <c r="L61" s="108"/>
      <c r="M61" s="108"/>
      <c r="N61" s="108"/>
      <c r="O61"/>
    </row>
    <row r="62" spans="2:15" s="4" customFormat="1" ht="14.25" customHeight="1">
      <c r="B62" s="108"/>
      <c r="C62" s="108"/>
      <c r="D62" s="108"/>
      <c r="E62" s="108"/>
      <c r="F62" s="108"/>
      <c r="G62" s="108"/>
      <c r="H62" s="108"/>
      <c r="I62" s="108"/>
      <c r="J62" s="108"/>
      <c r="K62" s="108"/>
      <c r="L62" s="108"/>
      <c r="M62" s="108"/>
      <c r="N62" s="108"/>
      <c r="O62"/>
    </row>
    <row r="63" spans="2:16" s="4" customFormat="1" ht="14.25" customHeight="1">
      <c r="B63"/>
      <c r="C63"/>
      <c r="D63" s="66"/>
      <c r="E63" s="66"/>
      <c r="F63" s="66"/>
      <c r="G63" s="66"/>
      <c r="H63" s="66"/>
      <c r="I63" s="66"/>
      <c r="J63" s="66"/>
      <c r="K63" s="66"/>
      <c r="L63" s="66"/>
      <c r="M63" s="66"/>
      <c r="N63" s="66"/>
      <c r="O63" s="66"/>
      <c r="P63" s="66"/>
    </row>
    <row r="64" spans="3:16" s="4" customFormat="1" ht="14.25" customHeight="1">
      <c r="C64"/>
      <c r="D64" s="70" t="s">
        <v>70</v>
      </c>
      <c r="F64" s="66"/>
      <c r="G64" s="66"/>
      <c r="H64" s="66"/>
      <c r="I64" s="66"/>
      <c r="J64" s="66"/>
      <c r="K64" s="66"/>
      <c r="L64" s="66"/>
      <c r="M64" s="66"/>
      <c r="N64" s="66"/>
      <c r="O64" s="66"/>
      <c r="P64" s="66"/>
    </row>
    <row r="65" spans="3:16" s="4" customFormat="1" ht="14.25" customHeight="1" thickBot="1">
      <c r="C65"/>
      <c r="D65" s="66"/>
      <c r="E65" s="66"/>
      <c r="F65" s="66"/>
      <c r="G65" s="66"/>
      <c r="H65" s="66"/>
      <c r="I65" s="66"/>
      <c r="J65" s="66"/>
      <c r="K65" s="66"/>
      <c r="L65" s="66"/>
      <c r="M65" s="66"/>
      <c r="N65" s="66"/>
      <c r="O65" s="66"/>
      <c r="P65" s="66"/>
    </row>
    <row r="66" spans="3:16" s="4" customFormat="1" ht="14.25" customHeight="1" thickBot="1">
      <c r="C66"/>
      <c r="D66" s="66"/>
      <c r="E66" s="66"/>
      <c r="F66" s="69"/>
      <c r="H66" s="65" t="s">
        <v>71</v>
      </c>
      <c r="J66"/>
      <c r="K66" s="66"/>
      <c r="L66" s="66"/>
      <c r="M66" s="66"/>
      <c r="N66" s="66"/>
      <c r="O66" s="66"/>
      <c r="P66" s="66"/>
    </row>
    <row r="67" spans="3:16" s="4" customFormat="1" ht="14.25" customHeight="1">
      <c r="C67"/>
      <c r="D67" s="67"/>
      <c r="E67" s="67"/>
      <c r="F67" s="64"/>
      <c r="G67" s="67"/>
      <c r="H67" s="68"/>
      <c r="I67" s="64"/>
      <c r="J67" s="61"/>
      <c r="K67" s="67"/>
      <c r="L67" s="67"/>
      <c r="M67" s="67"/>
      <c r="N67" s="67"/>
      <c r="O67" s="67"/>
      <c r="P67" s="67"/>
    </row>
    <row r="68" spans="2:15" s="9" customFormat="1" ht="15" customHeight="1">
      <c r="B68" s="113" t="s">
        <v>129</v>
      </c>
      <c r="C68" s="113"/>
      <c r="D68" s="113"/>
      <c r="E68" s="113"/>
      <c r="F68" s="113"/>
      <c r="G68" s="113"/>
      <c r="H68" s="113"/>
      <c r="I68" s="113"/>
      <c r="J68" s="113"/>
      <c r="K68" s="113"/>
      <c r="L68" s="113"/>
      <c r="M68" s="113"/>
      <c r="N68" s="113"/>
      <c r="O68" s="6"/>
    </row>
    <row r="69" spans="4:5" s="9" customFormat="1" ht="15.75" thickBot="1">
      <c r="D69" s="10"/>
      <c r="E69" s="11"/>
    </row>
    <row r="70" spans="2:12" s="9" customFormat="1" ht="30.75" thickBot="1">
      <c r="B70" s="80" t="s">
        <v>81</v>
      </c>
      <c r="C70" s="75" t="s">
        <v>75</v>
      </c>
      <c r="D70" s="17"/>
      <c r="F70" s="16" t="s">
        <v>84</v>
      </c>
      <c r="G70" s="76" t="s">
        <v>40</v>
      </c>
      <c r="H70" s="14"/>
      <c r="J70" s="84" t="s">
        <v>87</v>
      </c>
      <c r="K70" s="75" t="s">
        <v>43</v>
      </c>
      <c r="L70" s="14"/>
    </row>
    <row r="71" spans="2:11" s="9" customFormat="1" ht="15.75" thickBot="1">
      <c r="B71" s="81"/>
      <c r="C71" s="64"/>
      <c r="F71" s="83"/>
      <c r="G71" s="77"/>
      <c r="J71" s="83"/>
      <c r="K71" s="77"/>
    </row>
    <row r="72" spans="2:12" s="9" customFormat="1" ht="45.75" thickBot="1">
      <c r="B72" s="80" t="s">
        <v>82</v>
      </c>
      <c r="C72" s="75" t="s">
        <v>47</v>
      </c>
      <c r="D72" s="17"/>
      <c r="F72" s="84" t="s">
        <v>85</v>
      </c>
      <c r="G72" s="75" t="s">
        <v>41</v>
      </c>
      <c r="H72" s="19"/>
      <c r="J72" s="84" t="s">
        <v>88</v>
      </c>
      <c r="K72" s="75" t="s">
        <v>44</v>
      </c>
      <c r="L72" s="19"/>
    </row>
    <row r="73" spans="2:11" s="9" customFormat="1" ht="15.75" thickBot="1">
      <c r="B73" s="81"/>
      <c r="C73" s="64"/>
      <c r="F73" s="83"/>
      <c r="G73" s="77"/>
      <c r="J73" s="86"/>
      <c r="K73" s="64"/>
    </row>
    <row r="74" spans="2:12" s="9" customFormat="1" ht="30.75" thickBot="1">
      <c r="B74" s="82" t="s">
        <v>83</v>
      </c>
      <c r="C74" s="75" t="s">
        <v>48</v>
      </c>
      <c r="D74" s="17"/>
      <c r="F74" s="18" t="s">
        <v>86</v>
      </c>
      <c r="G74" s="75" t="s">
        <v>42</v>
      </c>
      <c r="H74" s="20"/>
      <c r="J74" s="18" t="s">
        <v>89</v>
      </c>
      <c r="K74" s="75" t="s">
        <v>45</v>
      </c>
      <c r="L74" s="20"/>
    </row>
    <row r="75" spans="4:11" s="9" customFormat="1" ht="15.75" thickBot="1">
      <c r="D75" s="18"/>
      <c r="F75" s="85"/>
      <c r="G75"/>
      <c r="J75"/>
      <c r="K75"/>
    </row>
    <row r="76" spans="1:15" s="12" customFormat="1" ht="23.25" thickBot="1">
      <c r="A76" s="9"/>
      <c r="B76" s="85" t="s">
        <v>76</v>
      </c>
      <c r="C76" s="75" t="s">
        <v>49</v>
      </c>
      <c r="D76" s="20"/>
      <c r="F76" s="87" t="s">
        <v>77</v>
      </c>
      <c r="G76" s="75" t="s">
        <v>46</v>
      </c>
      <c r="H76" s="20"/>
      <c r="J76" s="89" t="s">
        <v>92</v>
      </c>
      <c r="K76" s="90" t="s">
        <v>94</v>
      </c>
      <c r="L76" s="20"/>
      <c r="M76" s="9"/>
      <c r="N76" s="9"/>
      <c r="O76" s="9"/>
    </row>
    <row r="77" spans="1:15" s="12" customFormat="1" ht="23.25" thickBot="1">
      <c r="A77" s="9"/>
      <c r="B77" s="9"/>
      <c r="C77" s="9"/>
      <c r="D77" s="18"/>
      <c r="E77" s="9"/>
      <c r="F77" s="87"/>
      <c r="G77" s="75"/>
      <c r="H77" s="88"/>
      <c r="J77" s="87"/>
      <c r="K77" s="75"/>
      <c r="L77" s="88"/>
      <c r="M77" s="9"/>
      <c r="N77" s="9"/>
      <c r="O77" s="9"/>
    </row>
    <row r="78" spans="2:12" s="4" customFormat="1" ht="23.25" thickBot="1">
      <c r="B78" s="99" t="s">
        <v>111</v>
      </c>
      <c r="C78" s="103" t="s">
        <v>112</v>
      </c>
      <c r="D78" s="102"/>
      <c r="E78" s="99"/>
      <c r="F78" s="99"/>
      <c r="G78" s="99"/>
      <c r="H78" s="99"/>
      <c r="I78" s="99"/>
      <c r="J78" s="100" t="s">
        <v>93</v>
      </c>
      <c r="K78" s="101" t="s">
        <v>95</v>
      </c>
      <c r="L78" s="102"/>
    </row>
    <row r="79" spans="2:12" s="4" customFormat="1" ht="15.75" thickTop="1">
      <c r="B79" s="21" t="s">
        <v>34</v>
      </c>
      <c r="C79" s="21"/>
      <c r="D79" s="21"/>
      <c r="E79" s="21"/>
      <c r="F79" s="21"/>
      <c r="G79" s="21"/>
      <c r="H79" s="21"/>
      <c r="I79" s="21"/>
      <c r="J79" s="21"/>
      <c r="K79" s="21"/>
      <c r="L79" s="21"/>
    </row>
    <row r="80" s="4" customFormat="1" ht="14.25" customHeight="1">
      <c r="B80" s="72" t="s">
        <v>72</v>
      </c>
    </row>
    <row r="81" spans="2:12" s="4" customFormat="1" ht="15">
      <c r="B81" s="72" t="s">
        <v>73</v>
      </c>
      <c r="D81" s="24" t="s">
        <v>54</v>
      </c>
      <c r="F81" s="24" t="s">
        <v>53</v>
      </c>
      <c r="G81" s="24"/>
      <c r="H81" s="24" t="s">
        <v>2</v>
      </c>
      <c r="J81" s="24" t="s">
        <v>78</v>
      </c>
      <c r="L81" s="24" t="s">
        <v>4</v>
      </c>
    </row>
    <row r="82" spans="2:12" s="4" customFormat="1" ht="15">
      <c r="B82" s="73" t="s">
        <v>74</v>
      </c>
      <c r="D82" s="25" t="s">
        <v>55</v>
      </c>
      <c r="F82" s="25" t="s">
        <v>5</v>
      </c>
      <c r="G82" s="23"/>
      <c r="H82" s="25" t="s">
        <v>13</v>
      </c>
      <c r="J82" s="25" t="s">
        <v>14</v>
      </c>
      <c r="L82" s="25" t="s">
        <v>13</v>
      </c>
    </row>
    <row r="83" s="4" customFormat="1" ht="15" customHeight="1" thickBot="1">
      <c r="B83" s="71"/>
    </row>
    <row r="84" spans="2:12" s="4" customFormat="1" ht="15.75" thickBot="1">
      <c r="B84" s="74">
        <f>F66</f>
        <v>0</v>
      </c>
      <c r="D84" s="26">
        <f>IF(F54=0,0,IF(F54&lt;2,VLOOKUP(F59,J97:K123,2),VLOOKUP(F59,L97:M123,2)))</f>
        <v>0</v>
      </c>
      <c r="F84" s="27">
        <f>D70+D84-D72-D74-B84-D78</f>
        <v>0</v>
      </c>
      <c r="G84" s="28"/>
      <c r="H84" s="29">
        <f>IF(D112&lt;0,0,D112)</f>
        <v>0</v>
      </c>
      <c r="J84" s="26">
        <f>IF((D76+H76)=0,0,((F84+D72+D78)*(0.0765)))</f>
        <v>0</v>
      </c>
      <c r="L84" s="104">
        <f>(IF((J95-N95-L95)&lt;10910,(J95-N95-L95)*0.04,IF(AND(10910&lt;(J95-N95-L95),(J95-N95-L95)&lt;21820),436.4+(0.0584*((J95-N95-L95)-10910)),IF(AND(21820&lt;(J95-N95-L95),(J95-N95-L95)&lt;240190),1073.54+(0.0627*((J95-N95-L95)-21820)),IF(240190&lt;(J95-N95-L95),14765.34+(0.0765*((J95-N95-L95)-240190)),0)))))/12</f>
        <v>0</v>
      </c>
    </row>
    <row r="85" spans="4:15" s="9" customFormat="1" ht="13.5" customHeight="1">
      <c r="D85" s="30"/>
      <c r="E85" s="30"/>
      <c r="F85" s="31"/>
      <c r="G85" s="32"/>
      <c r="H85" s="31"/>
      <c r="I85" s="32"/>
      <c r="J85" s="10"/>
      <c r="K85" s="32"/>
      <c r="N85" s="33"/>
      <c r="O85" s="34"/>
    </row>
    <row r="86" spans="4:14" s="4" customFormat="1" ht="15.75">
      <c r="D86" s="24" t="s">
        <v>56</v>
      </c>
      <c r="F86" s="24" t="s">
        <v>57</v>
      </c>
      <c r="H86" s="33" t="s">
        <v>27</v>
      </c>
      <c r="J86" s="78" t="s">
        <v>79</v>
      </c>
      <c r="K86" s="35"/>
      <c r="L86" s="33" t="s">
        <v>29</v>
      </c>
      <c r="N86" s="36" t="s">
        <v>36</v>
      </c>
    </row>
    <row r="87" spans="4:14" s="4" customFormat="1" ht="15.75">
      <c r="D87" s="25" t="s">
        <v>55</v>
      </c>
      <c r="F87" s="25" t="s">
        <v>5</v>
      </c>
      <c r="H87" s="37" t="s">
        <v>28</v>
      </c>
      <c r="J87" s="79" t="s">
        <v>80</v>
      </c>
      <c r="K87" s="35"/>
      <c r="L87" s="37" t="s">
        <v>28</v>
      </c>
      <c r="N87" s="38" t="s">
        <v>30</v>
      </c>
    </row>
    <row r="88" spans="8:12" s="4" customFormat="1" ht="14.25" customHeight="1" thickBot="1">
      <c r="H88" s="39"/>
      <c r="J88" s="39"/>
      <c r="K88" s="35"/>
      <c r="L88" s="39"/>
    </row>
    <row r="89" spans="4:14" s="4" customFormat="1" ht="16.5" thickBot="1">
      <c r="D89" s="26">
        <f>IF(F54=0,0,IF(F54&lt;2,VLOOKUP(F59,J97:K123,2),VLOOKUP(F59,L97:M123,2)))</f>
        <v>0</v>
      </c>
      <c r="F89" s="26">
        <f>D70+D89-D72-D74-B84-D78</f>
        <v>0</v>
      </c>
      <c r="H89" s="40">
        <f>H84-(H74-L76)</f>
        <v>0</v>
      </c>
      <c r="J89" s="40">
        <f>J84-(D76+H76)</f>
        <v>0</v>
      </c>
      <c r="K89" s="35"/>
      <c r="L89" s="40">
        <f>L84-(L74-L78)</f>
        <v>0</v>
      </c>
      <c r="N89" s="41">
        <f>H89+J89+L89</f>
        <v>0</v>
      </c>
    </row>
    <row r="90" s="4" customFormat="1" ht="12" customHeight="1">
      <c r="B90" s="56" t="s">
        <v>130</v>
      </c>
    </row>
    <row r="91" spans="10:14" ht="15" hidden="1">
      <c r="J91" s="44" t="s">
        <v>17</v>
      </c>
      <c r="N91" s="50" t="s">
        <v>24</v>
      </c>
    </row>
    <row r="92" spans="2:14" ht="15" hidden="1">
      <c r="B92" s="23"/>
      <c r="F92" s="50" t="s">
        <v>2</v>
      </c>
      <c r="J92" s="44" t="s">
        <v>18</v>
      </c>
      <c r="L92" s="50" t="s">
        <v>25</v>
      </c>
      <c r="N92" s="50" t="s">
        <v>23</v>
      </c>
    </row>
    <row r="93" spans="2:43" ht="15" hidden="1">
      <c r="B93" s="23"/>
      <c r="F93" s="51" t="s">
        <v>3</v>
      </c>
      <c r="J93" s="45" t="s">
        <v>5</v>
      </c>
      <c r="L93" s="51" t="s">
        <v>19</v>
      </c>
      <c r="N93" s="51" t="s">
        <v>19</v>
      </c>
      <c r="AQ93" s="95" t="s">
        <v>110</v>
      </c>
    </row>
    <row r="94" spans="2:10" ht="15.75" hidden="1" thickBot="1">
      <c r="B94" s="21"/>
      <c r="H94" s="50" t="s">
        <v>39</v>
      </c>
      <c r="J94" s="46"/>
    </row>
    <row r="95" spans="2:43" ht="15.75" hidden="1" thickBot="1">
      <c r="B95" s="23"/>
      <c r="F95" s="48">
        <f>IF(OR(H72="EXEMPT",H72="NT",H72="-WO"),0,329.2*H72)</f>
        <v>0</v>
      </c>
      <c r="H95" s="50" t="s">
        <v>37</v>
      </c>
      <c r="J95" s="47">
        <f>F89*12</f>
        <v>0</v>
      </c>
      <c r="L95" s="52">
        <f>IF(J95=0,0,IF(L70="S",IF((J95&lt;15200),5730,IF((J95&gt;62949),0,IF(AND(15119&lt;J95,J95&lt;62950),5730-((J95-15200)*0.12)))),IF((J95&lt;21400),7870,IF((J95&gt;60749),0,IF(AND(21399&lt;J95,J95&lt;60750),5500-((J95-21400)*0.2))))))</f>
        <v>0</v>
      </c>
      <c r="M95" s="53"/>
      <c r="N95" s="49">
        <f>IF(OR(L72="EXEMPT",L72="NT",L72="-WO"),0,L72*400)</f>
        <v>0</v>
      </c>
      <c r="AQ95" s="2" t="s">
        <v>109</v>
      </c>
    </row>
    <row r="96" spans="6:8" ht="12.75" hidden="1">
      <c r="F96" s="54"/>
      <c r="H96" s="55" t="s">
        <v>38</v>
      </c>
    </row>
    <row r="97" spans="2:13" ht="12.75" hidden="1">
      <c r="B97" s="50" t="s">
        <v>20</v>
      </c>
      <c r="C97" s="50"/>
      <c r="D97" s="50">
        <v>0</v>
      </c>
      <c r="F97" s="50" t="s">
        <v>0</v>
      </c>
      <c r="G97" s="50"/>
      <c r="H97" s="50">
        <v>0</v>
      </c>
      <c r="J97" s="91" t="s">
        <v>6</v>
      </c>
      <c r="K97" s="93">
        <v>422.9</v>
      </c>
      <c r="L97" s="91" t="s">
        <v>6</v>
      </c>
      <c r="M97" s="93">
        <v>721.6</v>
      </c>
    </row>
    <row r="98" spans="2:13" ht="12.75" hidden="1">
      <c r="B98" s="50" t="s">
        <v>21</v>
      </c>
      <c r="C98" s="50"/>
      <c r="D98" s="50">
        <v>1</v>
      </c>
      <c r="F98" s="50" t="s">
        <v>1</v>
      </c>
      <c r="G98" s="50"/>
      <c r="H98" s="50">
        <v>1</v>
      </c>
      <c r="J98" s="91" t="s">
        <v>7</v>
      </c>
      <c r="K98" s="93">
        <v>470.3</v>
      </c>
      <c r="L98" s="91" t="s">
        <v>7</v>
      </c>
      <c r="M98" s="93">
        <v>802.4</v>
      </c>
    </row>
    <row r="99" spans="2:13" ht="12.75" hidden="1">
      <c r="B99" s="50"/>
      <c r="C99" s="50"/>
      <c r="D99" s="50">
        <v>2</v>
      </c>
      <c r="F99" s="50"/>
      <c r="G99" s="50"/>
      <c r="H99" s="50">
        <v>2</v>
      </c>
      <c r="J99" s="91" t="s">
        <v>121</v>
      </c>
      <c r="K99" s="93">
        <v>478.6</v>
      </c>
      <c r="L99" s="91" t="s">
        <v>121</v>
      </c>
      <c r="M99" s="93">
        <v>816.7</v>
      </c>
    </row>
    <row r="100" spans="2:13" ht="12.75" hidden="1">
      <c r="B100" s="50">
        <v>9</v>
      </c>
      <c r="C100" s="50"/>
      <c r="F100" s="50"/>
      <c r="G100" s="50"/>
      <c r="H100" s="50">
        <v>3</v>
      </c>
      <c r="J100" s="91" t="s">
        <v>122</v>
      </c>
      <c r="K100" s="94">
        <v>494.6</v>
      </c>
      <c r="L100" s="91" t="s">
        <v>122</v>
      </c>
      <c r="M100" s="94">
        <v>844</v>
      </c>
    </row>
    <row r="101" spans="2:13" ht="12.75" hidden="1">
      <c r="B101" s="50">
        <v>12</v>
      </c>
      <c r="C101" s="50"/>
      <c r="F101" s="50"/>
      <c r="G101" s="50"/>
      <c r="H101" s="50">
        <v>4</v>
      </c>
      <c r="J101" s="92" t="s">
        <v>97</v>
      </c>
      <c r="K101" s="93">
        <v>388.5</v>
      </c>
      <c r="L101" s="92" t="s">
        <v>97</v>
      </c>
      <c r="M101" s="93">
        <v>662.9</v>
      </c>
    </row>
    <row r="102" spans="2:13" ht="12.75" hidden="1">
      <c r="B102" s="50"/>
      <c r="C102" s="50"/>
      <c r="F102" s="50"/>
      <c r="G102" s="50"/>
      <c r="H102" s="50">
        <v>5</v>
      </c>
      <c r="J102" s="91" t="s">
        <v>96</v>
      </c>
      <c r="K102" s="93">
        <v>471.2</v>
      </c>
      <c r="L102" s="91" t="s">
        <v>96</v>
      </c>
      <c r="M102" s="93">
        <v>804.1</v>
      </c>
    </row>
    <row r="103" spans="2:13" ht="15" hidden="1">
      <c r="B103" s="24" t="s">
        <v>50</v>
      </c>
      <c r="C103" s="24"/>
      <c r="D103" s="4"/>
      <c r="F103" s="50"/>
      <c r="G103" s="50"/>
      <c r="H103" s="50">
        <v>6</v>
      </c>
      <c r="J103" s="91" t="s">
        <v>107</v>
      </c>
      <c r="K103" s="93">
        <v>529.8</v>
      </c>
      <c r="L103" s="91" t="s">
        <v>107</v>
      </c>
      <c r="M103" s="93">
        <v>904</v>
      </c>
    </row>
    <row r="104" spans="2:13" ht="15" hidden="1">
      <c r="B104" s="57">
        <v>0</v>
      </c>
      <c r="C104" s="24"/>
      <c r="D104" s="58">
        <f>IF(H70="S",IF((F84-F95)&lt;192,0,0),IF((F84-F95)&lt;717,0,0))</f>
        <v>0</v>
      </c>
      <c r="F104" s="50"/>
      <c r="G104" s="50"/>
      <c r="H104" s="50">
        <v>7</v>
      </c>
      <c r="J104" s="91" t="s">
        <v>108</v>
      </c>
      <c r="K104" s="93">
        <v>389</v>
      </c>
      <c r="L104" s="91" t="s">
        <v>108</v>
      </c>
      <c r="M104" s="93">
        <v>663.8</v>
      </c>
    </row>
    <row r="105" spans="2:13" ht="15" hidden="1">
      <c r="B105" s="57">
        <v>0.1</v>
      </c>
      <c r="C105" s="24"/>
      <c r="D105" s="58">
        <f>IF(H70="S",IF(D104&gt;0,0,IF((F84-F95)&lt;960,((F84-F95)-192)*0.1,0)),IF(D104&gt;0,0,IF((F84-F95)&lt;2254,((F84-F95)-717)*0.1,0)))</f>
        <v>-71.7</v>
      </c>
      <c r="F105" s="50"/>
      <c r="G105" s="50"/>
      <c r="H105" s="50">
        <v>8</v>
      </c>
      <c r="J105" s="91" t="s">
        <v>98</v>
      </c>
      <c r="K105" s="93">
        <v>491.3</v>
      </c>
      <c r="L105" s="91" t="s">
        <v>98</v>
      </c>
      <c r="M105" s="93">
        <v>838.4</v>
      </c>
    </row>
    <row r="106" spans="2:13" ht="15" hidden="1">
      <c r="B106" s="57">
        <v>0.15</v>
      </c>
      <c r="C106" s="24"/>
      <c r="D106" s="58">
        <f>IF(H70="S",IF(SUM(D104:D105)&gt;0,0,IF((F84-F95)&lt;3313,((F84-F95)-960)*0.15+76.8,0)),IF(SUM(D104:D105)&gt;0,0,IF((F84-F95)&lt;6958,((F84-F95)-2254)*0.15+153.7,0)))</f>
        <v>-184.39999999999998</v>
      </c>
      <c r="F106" s="50"/>
      <c r="G106" s="50"/>
      <c r="H106" s="50">
        <v>9</v>
      </c>
      <c r="J106" s="91" t="s">
        <v>99</v>
      </c>
      <c r="K106" s="93">
        <v>473.9</v>
      </c>
      <c r="L106" s="91" t="s">
        <v>99</v>
      </c>
      <c r="M106" s="93">
        <v>808.6</v>
      </c>
    </row>
    <row r="107" spans="2:13" ht="15" hidden="1">
      <c r="B107" s="57">
        <v>0.25</v>
      </c>
      <c r="C107" s="24"/>
      <c r="D107" s="58">
        <f>IF(H70="S",IF(SUM(D104:D106)&gt;0,0,IF((F84-F95)&lt;7754,((F84-F95)-3313)*0.25+429.75,0)),IF(SUM(D104:D106)&gt;0,0,IF((F84-F95)&lt;13317,((F84-F95)-6958)*0.25+859.3,0)))</f>
        <v>-880.2</v>
      </c>
      <c r="F107" s="50"/>
      <c r="G107" s="50"/>
      <c r="H107" s="50">
        <v>10</v>
      </c>
      <c r="J107" s="91" t="s">
        <v>8</v>
      </c>
      <c r="K107" s="93">
        <v>446.5</v>
      </c>
      <c r="L107" s="91" t="s">
        <v>8</v>
      </c>
      <c r="M107" s="93">
        <v>761.8</v>
      </c>
    </row>
    <row r="108" spans="2:13" ht="15" hidden="1">
      <c r="B108" s="57">
        <v>0.28</v>
      </c>
      <c r="C108" s="24"/>
      <c r="D108" s="58">
        <f>IF(H70="S",IF(SUM(D104:D107)&gt;0,0,IF((F84-F95)&lt;15967,((F84-F95)-7754)*0.28+1540,0)),IF(SUM(D104:D107)&gt;0,0,IF((F84-F95)&lt;19921,((F84-F95)-13317)*0.28+2449.05,0)))</f>
        <v>-1279.71</v>
      </c>
      <c r="F108" s="50"/>
      <c r="G108" s="50"/>
      <c r="H108" s="50">
        <v>11</v>
      </c>
      <c r="J108" s="91" t="s">
        <v>9</v>
      </c>
      <c r="K108" s="93">
        <v>480.3</v>
      </c>
      <c r="L108" s="91" t="s">
        <v>9</v>
      </c>
      <c r="M108" s="93">
        <v>819.5</v>
      </c>
    </row>
    <row r="109" spans="2:13" ht="15" hidden="1">
      <c r="B109" s="57">
        <v>0.33</v>
      </c>
      <c r="C109" s="24"/>
      <c r="D109" s="58">
        <f>IF(H70="S",IF(SUM(D104:D108)&gt;0,0,IF((F84-F95)&lt;34483,((F84-F95)-15967)*0.33+3839.64,0)),IF(SUM(D104:D108)&gt;0,0,IF((F84-F95)&lt;35008,((F84-F95)-19921)*0.33+4298.17,0)))</f>
        <v>-2275.76</v>
      </c>
      <c r="F109" s="50"/>
      <c r="G109" s="50"/>
      <c r="H109" s="50">
        <v>12</v>
      </c>
      <c r="J109" s="91" t="s">
        <v>66</v>
      </c>
      <c r="K109" s="93">
        <v>480.3</v>
      </c>
      <c r="L109" s="91" t="s">
        <v>66</v>
      </c>
      <c r="M109" s="93">
        <v>819.5</v>
      </c>
    </row>
    <row r="110" spans="2:13" ht="15" hidden="1">
      <c r="B110" s="57">
        <v>0.35</v>
      </c>
      <c r="C110" s="24"/>
      <c r="D110" s="58">
        <f>IF(H70="S",IF(SUM(D104:D109)&gt;0,0,IF((F84-F95)&lt;34625,((F84-F95)-34483)*0.35+9949.92,0)),IF(SUM(D104:D109)&gt;0,0,IF((F84-F95)&lt;39454,((F84-F95)-35008)*0.35+9276.88,0)))</f>
        <v>-2975.92</v>
      </c>
      <c r="F110" s="50"/>
      <c r="G110" s="50"/>
      <c r="H110" s="50">
        <v>13</v>
      </c>
      <c r="J110" s="91" t="s">
        <v>100</v>
      </c>
      <c r="K110" s="93">
        <v>390.2</v>
      </c>
      <c r="L110" s="91" t="s">
        <v>100</v>
      </c>
      <c r="M110" s="93">
        <v>665.8</v>
      </c>
    </row>
    <row r="111" spans="2:13" ht="15" hidden="1">
      <c r="B111" s="96">
        <v>0.396</v>
      </c>
      <c r="C111" s="24"/>
      <c r="D111" s="97">
        <f>IF(H70="S",IF(SUM(D104:D110)&gt;0,0,IF((F84-F95)&lt;9999999.99,((F84-F95)-34625)*0.396+9999.62,0)),IF(SUM(D104:D110)&gt;0,0,IF((F84-F95)&lt;9999999.99,((F84-F95)-39454)*0.396+10832.98,0)))</f>
        <v>-4790.804000000002</v>
      </c>
      <c r="F111" s="50"/>
      <c r="G111" s="50"/>
      <c r="H111" s="50">
        <v>14</v>
      </c>
      <c r="J111" s="91" t="s">
        <v>101</v>
      </c>
      <c r="K111" s="93">
        <v>320.7</v>
      </c>
      <c r="L111" s="91" t="s">
        <v>101</v>
      </c>
      <c r="M111" s="93">
        <v>547.3</v>
      </c>
    </row>
    <row r="112" spans="2:13" ht="15.75" hidden="1" thickBot="1">
      <c r="B112" s="50"/>
      <c r="C112" s="50"/>
      <c r="D112" s="59">
        <f>SUM(D104:D111)</f>
        <v>-12458.494000000002</v>
      </c>
      <c r="F112" s="50"/>
      <c r="G112" s="50"/>
      <c r="H112" s="50">
        <v>15</v>
      </c>
      <c r="J112" s="91" t="s">
        <v>102</v>
      </c>
      <c r="K112" s="93">
        <v>495.3</v>
      </c>
      <c r="L112" s="91" t="s">
        <v>102</v>
      </c>
      <c r="M112" s="93">
        <v>845.2</v>
      </c>
    </row>
    <row r="113" spans="2:13" ht="13.5" hidden="1" thickTop="1">
      <c r="B113" s="50"/>
      <c r="C113" s="50"/>
      <c r="F113" s="50"/>
      <c r="G113" s="50"/>
      <c r="H113" s="50">
        <v>16</v>
      </c>
      <c r="J113" s="91" t="s">
        <v>10</v>
      </c>
      <c r="K113" s="93">
        <v>418.7</v>
      </c>
      <c r="L113" s="91" t="s">
        <v>10</v>
      </c>
      <c r="M113" s="93">
        <v>714.4</v>
      </c>
    </row>
    <row r="114" spans="2:13" ht="12.75" hidden="1">
      <c r="B114" s="50"/>
      <c r="C114" s="50"/>
      <c r="F114" s="50"/>
      <c r="G114" s="50"/>
      <c r="H114" s="50">
        <v>17</v>
      </c>
      <c r="J114" s="91" t="s">
        <v>11</v>
      </c>
      <c r="K114" s="93">
        <v>505.2</v>
      </c>
      <c r="L114" s="91" t="s">
        <v>11</v>
      </c>
      <c r="M114" s="93">
        <v>862.1</v>
      </c>
    </row>
    <row r="115" spans="2:13" ht="12.75" hidden="1">
      <c r="B115" s="50"/>
      <c r="C115" s="50"/>
      <c r="F115" s="50"/>
      <c r="G115" s="50"/>
      <c r="H115" s="50">
        <v>18</v>
      </c>
      <c r="J115" s="91" t="s">
        <v>103</v>
      </c>
      <c r="K115" s="93">
        <v>919.3</v>
      </c>
      <c r="L115" s="91" t="s">
        <v>103</v>
      </c>
      <c r="M115" s="93">
        <v>1568.7</v>
      </c>
    </row>
    <row r="116" spans="2:13" ht="12.75" hidden="1">
      <c r="B116" s="50"/>
      <c r="C116" s="50"/>
      <c r="F116" s="50"/>
      <c r="G116" s="50"/>
      <c r="H116" s="50">
        <v>19</v>
      </c>
      <c r="J116" s="91" t="s">
        <v>26</v>
      </c>
      <c r="K116" s="93">
        <v>570.1</v>
      </c>
      <c r="L116" s="91" t="s">
        <v>26</v>
      </c>
      <c r="M116" s="93">
        <v>972.8</v>
      </c>
    </row>
    <row r="117" spans="2:13" ht="12.75" hidden="1">
      <c r="B117" s="50"/>
      <c r="C117" s="50"/>
      <c r="F117" s="50"/>
      <c r="G117" s="50"/>
      <c r="H117" s="50">
        <v>20</v>
      </c>
      <c r="J117" s="91" t="s">
        <v>104</v>
      </c>
      <c r="K117" s="93">
        <v>492.4</v>
      </c>
      <c r="L117" s="91" t="s">
        <v>104</v>
      </c>
      <c r="M117" s="93">
        <v>840.2</v>
      </c>
    </row>
    <row r="118" spans="2:13" ht="12.75" hidden="1">
      <c r="B118" s="50"/>
      <c r="C118" s="50"/>
      <c r="F118" s="50"/>
      <c r="G118" s="50"/>
      <c r="H118" s="50">
        <v>21</v>
      </c>
      <c r="J118" s="91" t="s">
        <v>12</v>
      </c>
      <c r="K118" s="93">
        <v>479</v>
      </c>
      <c r="L118" s="91" t="s">
        <v>12</v>
      </c>
      <c r="M118" s="93">
        <v>817.4</v>
      </c>
    </row>
    <row r="119" spans="2:13" ht="12.75" hidden="1">
      <c r="B119" s="50"/>
      <c r="C119" s="50"/>
      <c r="F119" s="50"/>
      <c r="G119" s="50"/>
      <c r="H119" s="50">
        <v>22</v>
      </c>
      <c r="J119" s="91" t="s">
        <v>105</v>
      </c>
      <c r="K119" s="93">
        <v>425.9</v>
      </c>
      <c r="L119" s="91" t="s">
        <v>105</v>
      </c>
      <c r="M119" s="93">
        <v>726.8</v>
      </c>
    </row>
    <row r="120" spans="2:13" ht="12.75" hidden="1">
      <c r="B120" s="50"/>
      <c r="C120" s="50"/>
      <c r="F120" s="50"/>
      <c r="G120" s="50"/>
      <c r="H120" s="50">
        <v>23</v>
      </c>
      <c r="J120" s="91" t="s">
        <v>106</v>
      </c>
      <c r="K120" s="93">
        <v>492.4</v>
      </c>
      <c r="L120" s="91" t="s">
        <v>106</v>
      </c>
      <c r="M120" s="93">
        <v>840.2</v>
      </c>
    </row>
    <row r="121" spans="2:13" ht="12.75" hidden="1">
      <c r="B121" s="50"/>
      <c r="C121" s="50"/>
      <c r="F121" s="50"/>
      <c r="G121" s="50"/>
      <c r="H121" s="50">
        <v>24</v>
      </c>
      <c r="J121" s="91" t="s">
        <v>123</v>
      </c>
      <c r="K121" s="93">
        <v>516.3</v>
      </c>
      <c r="L121" s="91" t="s">
        <v>123</v>
      </c>
      <c r="M121" s="93">
        <v>881</v>
      </c>
    </row>
    <row r="122" spans="2:13" ht="12.75" hidden="1">
      <c r="B122" s="50"/>
      <c r="C122" s="50"/>
      <c r="F122" s="50"/>
      <c r="G122" s="50"/>
      <c r="H122" s="50">
        <v>25</v>
      </c>
      <c r="J122" s="91" t="s">
        <v>124</v>
      </c>
      <c r="K122" s="93">
        <v>516.3</v>
      </c>
      <c r="L122" s="91" t="s">
        <v>124</v>
      </c>
      <c r="M122" s="93">
        <v>881</v>
      </c>
    </row>
    <row r="123" spans="2:13" ht="12.75" hidden="1">
      <c r="B123" s="50"/>
      <c r="C123" s="50"/>
      <c r="F123" s="50"/>
      <c r="G123" s="50"/>
      <c r="H123" s="50">
        <v>26</v>
      </c>
      <c r="J123" s="91" t="s">
        <v>125</v>
      </c>
      <c r="K123" s="93">
        <v>407.1</v>
      </c>
      <c r="L123" s="91" t="s">
        <v>125</v>
      </c>
      <c r="M123" s="93">
        <v>694.7</v>
      </c>
    </row>
    <row r="124" spans="2:12" ht="12.75" hidden="1">
      <c r="B124" s="50"/>
      <c r="C124" s="50"/>
      <c r="F124" s="50"/>
      <c r="G124" s="50"/>
      <c r="H124" s="50">
        <v>27</v>
      </c>
      <c r="J124" s="91"/>
      <c r="L124" s="91"/>
    </row>
    <row r="125" spans="2:8" ht="12.75" hidden="1">
      <c r="B125" s="50"/>
      <c r="C125" s="50"/>
      <c r="F125" s="50"/>
      <c r="G125" s="50"/>
      <c r="H125" s="50">
        <v>28</v>
      </c>
    </row>
    <row r="126" spans="2:8" ht="12.75" hidden="1">
      <c r="B126" s="50"/>
      <c r="C126" s="50"/>
      <c r="F126" s="50"/>
      <c r="G126" s="50"/>
      <c r="H126" s="50">
        <v>29</v>
      </c>
    </row>
    <row r="127" spans="2:8" ht="12.75" hidden="1">
      <c r="B127" s="50"/>
      <c r="C127" s="50"/>
      <c r="F127" s="50"/>
      <c r="G127" s="50"/>
      <c r="H127" s="50">
        <v>30</v>
      </c>
    </row>
    <row r="128" spans="2:8" ht="12.75" hidden="1">
      <c r="B128" s="50"/>
      <c r="C128" s="50"/>
      <c r="F128" s="50"/>
      <c r="G128" s="50"/>
      <c r="H128" s="50">
        <v>31</v>
      </c>
    </row>
    <row r="129" spans="2:8" ht="12.75" hidden="1">
      <c r="B129" s="50"/>
      <c r="C129" s="50"/>
      <c r="F129" s="50"/>
      <c r="G129" s="50"/>
      <c r="H129" s="50">
        <v>32</v>
      </c>
    </row>
    <row r="130" spans="2:8" ht="12.75" hidden="1">
      <c r="B130" s="50"/>
      <c r="C130" s="50"/>
      <c r="F130" s="50"/>
      <c r="G130" s="50"/>
      <c r="H130" s="50">
        <v>33</v>
      </c>
    </row>
    <row r="131" spans="2:8" ht="12.75" hidden="1">
      <c r="B131" s="50"/>
      <c r="C131" s="50"/>
      <c r="F131" s="50"/>
      <c r="G131" s="50"/>
      <c r="H131" s="50">
        <v>34</v>
      </c>
    </row>
    <row r="132" spans="2:8" ht="12.75" hidden="1">
      <c r="B132" s="50"/>
      <c r="C132" s="50"/>
      <c r="F132" s="50"/>
      <c r="G132" s="50"/>
      <c r="H132" s="50">
        <v>35</v>
      </c>
    </row>
    <row r="133" spans="2:8" ht="12.75" hidden="1">
      <c r="B133" s="50"/>
      <c r="C133" s="50"/>
      <c r="F133" s="50"/>
      <c r="G133" s="50"/>
      <c r="H133" s="50">
        <v>36</v>
      </c>
    </row>
    <row r="134" spans="2:8" ht="12.75" hidden="1">
      <c r="B134" s="50"/>
      <c r="C134" s="50"/>
      <c r="F134" s="50"/>
      <c r="G134" s="50"/>
      <c r="H134" s="50">
        <v>37</v>
      </c>
    </row>
    <row r="135" spans="2:8" ht="12.75" hidden="1">
      <c r="B135" s="50"/>
      <c r="C135" s="50"/>
      <c r="F135" s="50"/>
      <c r="G135" s="50"/>
      <c r="H135" s="50">
        <v>38</v>
      </c>
    </row>
    <row r="136" spans="2:8" ht="12.75" hidden="1">
      <c r="B136" s="50"/>
      <c r="C136" s="50"/>
      <c r="F136" s="50"/>
      <c r="G136" s="50"/>
      <c r="H136" s="50">
        <v>39</v>
      </c>
    </row>
    <row r="137" spans="2:8" ht="12.75" hidden="1">
      <c r="B137" s="50"/>
      <c r="C137" s="50"/>
      <c r="F137" s="50"/>
      <c r="G137" s="50"/>
      <c r="H137" s="50">
        <v>40</v>
      </c>
    </row>
    <row r="138" spans="2:8" ht="12.75" hidden="1">
      <c r="B138" s="50"/>
      <c r="C138" s="50"/>
      <c r="F138" s="50"/>
      <c r="G138" s="50"/>
      <c r="H138" s="50">
        <v>41</v>
      </c>
    </row>
    <row r="139" spans="2:8" ht="12.75" hidden="1">
      <c r="B139" s="50"/>
      <c r="C139" s="50"/>
      <c r="F139" s="50"/>
      <c r="G139" s="50"/>
      <c r="H139" s="50">
        <v>42</v>
      </c>
    </row>
    <row r="140" spans="2:8" ht="12.75" hidden="1">
      <c r="B140" s="50"/>
      <c r="C140" s="50"/>
      <c r="F140" s="50"/>
      <c r="G140" s="50"/>
      <c r="H140" s="50">
        <v>43</v>
      </c>
    </row>
    <row r="141" spans="2:8" ht="12.75" hidden="1">
      <c r="B141" s="50"/>
      <c r="C141" s="50"/>
      <c r="F141" s="50"/>
      <c r="G141" s="50"/>
      <c r="H141" s="50">
        <v>44</v>
      </c>
    </row>
    <row r="142" spans="2:8" ht="12.75" hidden="1">
      <c r="B142" s="50"/>
      <c r="C142" s="50"/>
      <c r="F142" s="50"/>
      <c r="G142" s="50"/>
      <c r="H142" s="50">
        <v>45</v>
      </c>
    </row>
    <row r="143" spans="2:8" ht="12.75" hidden="1">
      <c r="B143" s="50"/>
      <c r="C143" s="50"/>
      <c r="F143" s="50"/>
      <c r="G143" s="50"/>
      <c r="H143" s="50">
        <v>46</v>
      </c>
    </row>
    <row r="144" spans="2:8" ht="12.75" hidden="1">
      <c r="B144" s="50"/>
      <c r="C144" s="50"/>
      <c r="F144" s="50"/>
      <c r="G144" s="50"/>
      <c r="H144" s="50">
        <v>47</v>
      </c>
    </row>
    <row r="145" spans="2:8" ht="12.75" hidden="1">
      <c r="B145" s="50"/>
      <c r="C145" s="50"/>
      <c r="F145" s="50"/>
      <c r="G145" s="50"/>
      <c r="H145" s="50">
        <v>48</v>
      </c>
    </row>
    <row r="146" spans="2:8" ht="12.75" hidden="1">
      <c r="B146" s="50"/>
      <c r="C146" s="50"/>
      <c r="F146" s="50"/>
      <c r="G146" s="50"/>
      <c r="H146" s="50">
        <v>49</v>
      </c>
    </row>
    <row r="147" spans="2:8" ht="12.75" hidden="1">
      <c r="B147" s="50"/>
      <c r="C147" s="50"/>
      <c r="F147" s="50"/>
      <c r="G147" s="50"/>
      <c r="H147" s="50">
        <v>50</v>
      </c>
    </row>
    <row r="148" spans="2:8" ht="12.75" hidden="1">
      <c r="B148" s="50"/>
      <c r="C148" s="50"/>
      <c r="F148" s="50"/>
      <c r="G148" s="50"/>
      <c r="H148" s="50">
        <v>51</v>
      </c>
    </row>
    <row r="149" spans="2:8" ht="12.75" hidden="1">
      <c r="B149" s="50"/>
      <c r="C149" s="50"/>
      <c r="F149" s="50"/>
      <c r="G149" s="50"/>
      <c r="H149" s="50">
        <v>52</v>
      </c>
    </row>
    <row r="150" spans="2:8" ht="12.75" hidden="1">
      <c r="B150" s="50"/>
      <c r="C150" s="50"/>
      <c r="F150" s="50"/>
      <c r="G150" s="50"/>
      <c r="H150" s="50">
        <v>53</v>
      </c>
    </row>
    <row r="151" spans="2:8" ht="12.75" hidden="1">
      <c r="B151" s="50"/>
      <c r="C151" s="50"/>
      <c r="F151" s="50"/>
      <c r="G151" s="50"/>
      <c r="H151" s="50">
        <v>54</v>
      </c>
    </row>
    <row r="152" spans="2:8" ht="12.75" hidden="1">
      <c r="B152" s="50"/>
      <c r="C152" s="50"/>
      <c r="F152" s="50"/>
      <c r="G152" s="50"/>
      <c r="H152" s="50">
        <v>55</v>
      </c>
    </row>
    <row r="153" spans="2:8" ht="12.75" hidden="1">
      <c r="B153" s="50"/>
      <c r="C153" s="50"/>
      <c r="F153" s="50"/>
      <c r="G153" s="50"/>
      <c r="H153" s="50">
        <v>56</v>
      </c>
    </row>
    <row r="154" spans="2:8" ht="12.75" hidden="1">
      <c r="B154" s="50"/>
      <c r="C154" s="50"/>
      <c r="F154" s="50"/>
      <c r="G154" s="50"/>
      <c r="H154" s="50">
        <v>57</v>
      </c>
    </row>
    <row r="155" spans="2:8" ht="12.75" hidden="1">
      <c r="B155" s="50"/>
      <c r="C155" s="50"/>
      <c r="F155" s="50"/>
      <c r="G155" s="50"/>
      <c r="H155" s="50">
        <v>58</v>
      </c>
    </row>
    <row r="156" spans="2:8" ht="12.75" hidden="1">
      <c r="B156" s="50"/>
      <c r="C156" s="50"/>
      <c r="F156" s="50"/>
      <c r="G156" s="50"/>
      <c r="H156" s="50">
        <v>59</v>
      </c>
    </row>
    <row r="157" spans="2:8" ht="12.75" hidden="1">
      <c r="B157" s="50"/>
      <c r="C157" s="50"/>
      <c r="F157" s="50"/>
      <c r="G157" s="50"/>
      <c r="H157" s="50">
        <v>60</v>
      </c>
    </row>
    <row r="158" spans="2:8" ht="12.75" hidden="1">
      <c r="B158" s="50"/>
      <c r="C158" s="50"/>
      <c r="F158" s="50"/>
      <c r="G158" s="50"/>
      <c r="H158" s="50">
        <v>61</v>
      </c>
    </row>
    <row r="159" spans="2:8" ht="12.75" hidden="1">
      <c r="B159" s="50"/>
      <c r="C159" s="50"/>
      <c r="F159" s="50"/>
      <c r="G159" s="50"/>
      <c r="H159" s="50">
        <v>62</v>
      </c>
    </row>
    <row r="160" spans="2:8" ht="12.75" hidden="1">
      <c r="B160" s="50"/>
      <c r="C160" s="50"/>
      <c r="F160" s="50"/>
      <c r="G160" s="50"/>
      <c r="H160" s="50">
        <v>63</v>
      </c>
    </row>
    <row r="161" spans="2:8" ht="12.75" hidden="1">
      <c r="B161" s="50"/>
      <c r="C161" s="50"/>
      <c r="F161" s="50"/>
      <c r="G161" s="50"/>
      <c r="H161" s="50">
        <v>64</v>
      </c>
    </row>
    <row r="162" spans="2:8" ht="12.75" hidden="1">
      <c r="B162" s="50"/>
      <c r="C162" s="50"/>
      <c r="F162" s="50"/>
      <c r="G162" s="50"/>
      <c r="H162" s="50">
        <v>65</v>
      </c>
    </row>
    <row r="163" spans="2:8" ht="12.75" hidden="1">
      <c r="B163" s="50"/>
      <c r="C163" s="50"/>
      <c r="F163" s="50"/>
      <c r="G163" s="50"/>
      <c r="H163" s="50">
        <v>66</v>
      </c>
    </row>
    <row r="164" spans="2:8" ht="12.75" hidden="1">
      <c r="B164" s="50"/>
      <c r="C164" s="50"/>
      <c r="F164" s="50"/>
      <c r="G164" s="50"/>
      <c r="H164" s="50">
        <v>67</v>
      </c>
    </row>
    <row r="165" spans="2:8" ht="12.75" hidden="1">
      <c r="B165" s="50"/>
      <c r="C165" s="50"/>
      <c r="F165" s="50"/>
      <c r="G165" s="50"/>
      <c r="H165" s="50">
        <v>68</v>
      </c>
    </row>
    <row r="166" spans="2:8" ht="12.75" hidden="1">
      <c r="B166" s="50"/>
      <c r="C166" s="50"/>
      <c r="F166" s="50"/>
      <c r="G166" s="50"/>
      <c r="H166" s="50">
        <v>69</v>
      </c>
    </row>
    <row r="167" spans="2:8" ht="12.75" hidden="1">
      <c r="B167" s="50"/>
      <c r="C167" s="50"/>
      <c r="F167" s="50"/>
      <c r="G167" s="50"/>
      <c r="H167" s="50">
        <v>70</v>
      </c>
    </row>
    <row r="168" spans="2:8" ht="12.75" hidden="1">
      <c r="B168" s="50"/>
      <c r="C168" s="50"/>
      <c r="F168" s="50"/>
      <c r="G168" s="50"/>
      <c r="H168" s="50">
        <v>71</v>
      </c>
    </row>
    <row r="169" spans="2:8" ht="12.75" hidden="1">
      <c r="B169" s="50"/>
      <c r="C169" s="50"/>
      <c r="F169" s="50"/>
      <c r="G169" s="50"/>
      <c r="H169" s="50">
        <v>72</v>
      </c>
    </row>
    <row r="170" spans="2:8" ht="12.75" hidden="1">
      <c r="B170" s="50"/>
      <c r="C170" s="50"/>
      <c r="F170" s="50"/>
      <c r="G170" s="50"/>
      <c r="H170" s="50">
        <v>73</v>
      </c>
    </row>
    <row r="171" spans="2:8" ht="12.75" hidden="1">
      <c r="B171" s="50"/>
      <c r="C171" s="50"/>
      <c r="F171" s="50"/>
      <c r="G171" s="50"/>
      <c r="H171" s="50">
        <v>74</v>
      </c>
    </row>
    <row r="172" spans="2:8" ht="12.75" hidden="1">
      <c r="B172" s="50"/>
      <c r="C172" s="50"/>
      <c r="F172" s="50"/>
      <c r="G172" s="50"/>
      <c r="H172" s="50">
        <v>75</v>
      </c>
    </row>
    <row r="173" spans="2:8" ht="12.75" hidden="1">
      <c r="B173" s="50"/>
      <c r="C173" s="50"/>
      <c r="F173" s="50"/>
      <c r="G173" s="50"/>
      <c r="H173" s="50">
        <v>76</v>
      </c>
    </row>
    <row r="174" spans="2:8" ht="12.75" hidden="1">
      <c r="B174" s="50"/>
      <c r="C174" s="50"/>
      <c r="F174" s="50"/>
      <c r="G174" s="50"/>
      <c r="H174" s="50">
        <v>77</v>
      </c>
    </row>
    <row r="175" spans="2:8" ht="12.75" hidden="1">
      <c r="B175" s="50"/>
      <c r="C175" s="50"/>
      <c r="F175" s="50"/>
      <c r="G175" s="50"/>
      <c r="H175" s="50">
        <v>78</v>
      </c>
    </row>
    <row r="176" spans="2:8" ht="12.75" hidden="1">
      <c r="B176" s="50"/>
      <c r="C176" s="50"/>
      <c r="F176" s="50"/>
      <c r="G176" s="50"/>
      <c r="H176" s="50">
        <v>79</v>
      </c>
    </row>
    <row r="177" spans="2:8" ht="12.75" hidden="1">
      <c r="B177" s="50"/>
      <c r="C177" s="50"/>
      <c r="F177" s="50"/>
      <c r="G177" s="50"/>
      <c r="H177" s="50">
        <v>80</v>
      </c>
    </row>
    <row r="178" spans="2:8" ht="12.75" hidden="1">
      <c r="B178" s="50"/>
      <c r="C178" s="50"/>
      <c r="F178" s="50"/>
      <c r="G178" s="50"/>
      <c r="H178" s="50">
        <v>81</v>
      </c>
    </row>
    <row r="179" spans="2:8" ht="12.75" hidden="1">
      <c r="B179" s="50"/>
      <c r="C179" s="50"/>
      <c r="F179" s="50"/>
      <c r="G179" s="50"/>
      <c r="H179" s="50">
        <v>82</v>
      </c>
    </row>
    <row r="180" spans="2:8" ht="12.75" hidden="1">
      <c r="B180" s="50"/>
      <c r="C180" s="50"/>
      <c r="F180" s="50"/>
      <c r="G180" s="50"/>
      <c r="H180" s="50">
        <v>83</v>
      </c>
    </row>
    <row r="181" spans="2:8" ht="12.75" hidden="1">
      <c r="B181" s="50"/>
      <c r="C181" s="50"/>
      <c r="F181" s="50"/>
      <c r="G181" s="50"/>
      <c r="H181" s="50">
        <v>84</v>
      </c>
    </row>
    <row r="182" spans="2:8" ht="12.75" hidden="1">
      <c r="B182" s="50"/>
      <c r="C182" s="50"/>
      <c r="F182" s="50"/>
      <c r="G182" s="50"/>
      <c r="H182" s="50">
        <v>85</v>
      </c>
    </row>
    <row r="183" spans="2:8" ht="12.75" hidden="1">
      <c r="B183" s="50"/>
      <c r="C183" s="50"/>
      <c r="F183" s="50"/>
      <c r="G183" s="50"/>
      <c r="H183" s="50">
        <v>86</v>
      </c>
    </row>
    <row r="184" spans="2:8" ht="12.75" hidden="1">
      <c r="B184" s="50"/>
      <c r="C184" s="50"/>
      <c r="F184" s="50"/>
      <c r="G184" s="50"/>
      <c r="H184" s="50">
        <v>87</v>
      </c>
    </row>
    <row r="185" spans="2:8" ht="12.75" hidden="1">
      <c r="B185" s="50"/>
      <c r="C185" s="50"/>
      <c r="F185" s="50"/>
      <c r="G185" s="50"/>
      <c r="H185" s="50">
        <v>88</v>
      </c>
    </row>
    <row r="186" spans="2:8" ht="12.75" hidden="1">
      <c r="B186" s="50"/>
      <c r="C186" s="50"/>
      <c r="F186" s="50"/>
      <c r="G186" s="50"/>
      <c r="H186" s="50">
        <v>89</v>
      </c>
    </row>
    <row r="187" spans="2:8" ht="12.75" hidden="1">
      <c r="B187" s="50"/>
      <c r="C187" s="50"/>
      <c r="F187" s="50"/>
      <c r="G187" s="50"/>
      <c r="H187" s="50">
        <v>90</v>
      </c>
    </row>
    <row r="188" spans="2:8" ht="12.75" hidden="1">
      <c r="B188" s="50"/>
      <c r="C188" s="50"/>
      <c r="F188" s="50"/>
      <c r="G188" s="50"/>
      <c r="H188" s="50">
        <v>91</v>
      </c>
    </row>
    <row r="189" spans="2:8" ht="12.75" hidden="1">
      <c r="B189" s="50"/>
      <c r="C189" s="50"/>
      <c r="F189" s="50"/>
      <c r="G189" s="50"/>
      <c r="H189" s="50">
        <v>92</v>
      </c>
    </row>
    <row r="190" spans="2:8" ht="12.75" hidden="1">
      <c r="B190" s="50"/>
      <c r="C190" s="50"/>
      <c r="F190" s="50"/>
      <c r="G190" s="50"/>
      <c r="H190" s="50">
        <v>93</v>
      </c>
    </row>
    <row r="191" spans="2:8" ht="12.75" hidden="1">
      <c r="B191" s="50"/>
      <c r="C191" s="50"/>
      <c r="F191" s="50"/>
      <c r="G191" s="50"/>
      <c r="H191" s="50">
        <v>94</v>
      </c>
    </row>
    <row r="192" spans="2:8" ht="12.75" hidden="1">
      <c r="B192" s="50"/>
      <c r="C192" s="50"/>
      <c r="F192" s="50"/>
      <c r="G192" s="50"/>
      <c r="H192" s="50">
        <v>95</v>
      </c>
    </row>
    <row r="193" spans="2:8" ht="12.75" hidden="1">
      <c r="B193" s="50"/>
      <c r="C193" s="50"/>
      <c r="F193" s="50"/>
      <c r="G193" s="50"/>
      <c r="H193" s="50">
        <v>96</v>
      </c>
    </row>
    <row r="194" spans="2:8" ht="12.75" hidden="1">
      <c r="B194" s="50"/>
      <c r="C194" s="50"/>
      <c r="F194" s="50"/>
      <c r="G194" s="50"/>
      <c r="H194" s="50">
        <v>97</v>
      </c>
    </row>
    <row r="195" spans="6:8" ht="12.75" hidden="1">
      <c r="F195" s="50"/>
      <c r="G195" s="50"/>
      <c r="H195" s="50">
        <v>98</v>
      </c>
    </row>
    <row r="196" spans="6:8" ht="12.75">
      <c r="F196" s="50"/>
      <c r="G196" s="50"/>
      <c r="H196" s="50"/>
    </row>
    <row r="197" ht="12.75">
      <c r="F197" s="50"/>
    </row>
    <row r="198" ht="12.75">
      <c r="F198" s="50"/>
    </row>
    <row r="199" ht="12.75">
      <c r="F199" s="50"/>
    </row>
  </sheetData>
  <sheetProtection password="CAD1" sheet="1" selectLockedCells="1"/>
  <mergeCells count="14">
    <mergeCell ref="B68:N68"/>
    <mergeCell ref="F59:H59"/>
    <mergeCell ref="B32:N32"/>
    <mergeCell ref="B34:N34"/>
    <mergeCell ref="B38:N38"/>
    <mergeCell ref="D52:N52"/>
    <mergeCell ref="B36:N36"/>
    <mergeCell ref="B61:N62"/>
    <mergeCell ref="B44:N44"/>
    <mergeCell ref="B42:N42"/>
    <mergeCell ref="B43:N43"/>
    <mergeCell ref="D13:N13"/>
    <mergeCell ref="B26:N26"/>
    <mergeCell ref="B28:N28"/>
  </mergeCells>
  <dataValidations count="5">
    <dataValidation type="list" allowBlank="1" showInputMessage="1" showErrorMessage="1" sqref="L72 H72">
      <formula1>$H$97:$H$196</formula1>
    </dataValidation>
    <dataValidation type="list" allowBlank="1" showInputMessage="1" showErrorMessage="1" sqref="L70 H70">
      <formula1>$F$97:$F$98</formula1>
    </dataValidation>
    <dataValidation type="list" allowBlank="1" showInputMessage="1" showErrorMessage="1" sqref="F50">
      <formula1>$B$97:$B$98</formula1>
    </dataValidation>
    <dataValidation type="list" allowBlank="1" showInputMessage="1" showErrorMessage="1" sqref="F54:F55">
      <formula1>$D$97:$D$99</formula1>
    </dataValidation>
    <dataValidation type="list" allowBlank="1" showInputMessage="1" showErrorMessage="1" sqref="F59">
      <formula1>$J$97:$J$122</formula1>
    </dataValidation>
  </dataValidations>
  <hyperlinks>
    <hyperlink ref="D30" r:id="rId1" display="http://www.irs.gov/pub/irs-pdf/p501.pdf"/>
    <hyperlink ref="D71" r:id="rId2" display="http://uwservice.wisc.edu/premiums/sgh-act10-calculator.php"/>
    <hyperlink ref="D64" r:id="rId3" display="http://uwservice.wisc.edu/premiums/sgh-act10-calculator.php"/>
  </hyperlinks>
  <printOptions horizontalCentered="1" verticalCentered="1"/>
  <pageMargins left="0.25" right="0.25" top="0.25" bottom="0.25" header="0.5" footer="0.5"/>
  <pageSetup fitToHeight="2" horizontalDpi="600" verticalDpi="600" orientation="landscape" scale="50" r:id="rId4"/>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Graduate Assistant Imputed Income Calculator</dc:title>
  <dc:subject/>
  <dc:creator>University of Wisconsin Service Center</dc:creator>
  <cp:keywords/>
  <dc:description/>
  <cp:lastModifiedBy>Windows User</cp:lastModifiedBy>
  <cp:lastPrinted>2011-07-25T13:59:27Z</cp:lastPrinted>
  <dcterms:created xsi:type="dcterms:W3CDTF">2009-09-30T16:30:47Z</dcterms:created>
  <dcterms:modified xsi:type="dcterms:W3CDTF">2015-02-20T16:48:46Z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